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35" windowHeight="9300" tabRatio="872" activeTab="1"/>
  </bookViews>
  <sheets>
    <sheet name="Ekamutner ev caxser" sheetId="16" r:id="rId1"/>
    <sheet name="Dramakan hosqer" sheetId="7" r:id="rId2"/>
    <sheet name="Лист1" sheetId="20" r:id="rId3"/>
  </sheets>
  <externalReferences>
    <externalReference r:id="rId4"/>
  </externalReferences>
  <definedNames>
    <definedName name="_COMPANYNAME">'[1]Page 1'!$B$12</definedName>
    <definedName name="_DATE2">'[1]Page 1'!$B$17</definedName>
    <definedName name="Tab">#REF!</definedName>
    <definedName name="Tab1CodeCol" localSheetId="0">#REF!</definedName>
    <definedName name="Tab1CodeCol">#REF!</definedName>
    <definedName name="Tab1Col">#REF!</definedName>
    <definedName name="Tab1Col1" localSheetId="0">#REF!</definedName>
    <definedName name="Tab1Col1">#REF!</definedName>
    <definedName name="Tab1ColLast" localSheetId="0">#REF!</definedName>
    <definedName name="Tab1ColLast">#REF!</definedName>
    <definedName name="Tab1Row1" localSheetId="0">#REF!</definedName>
    <definedName name="Tab1Row1">#REF!</definedName>
    <definedName name="Tab1RowCode" localSheetId="0">#REF!</definedName>
    <definedName name="Tab1RowCode">#REF!</definedName>
    <definedName name="Tab1RowLast" localSheetId="0">#REF!</definedName>
    <definedName name="Tab1RowLast">#REF!</definedName>
    <definedName name="Tab2CodeCol" localSheetId="0">#REF!</definedName>
    <definedName name="Tab2CodeCol">#REF!</definedName>
    <definedName name="Tab2Col1" localSheetId="0">#REF!</definedName>
    <definedName name="Tab2Col1">#REF!</definedName>
    <definedName name="Tab2ColLast" localSheetId="0">#REF!</definedName>
    <definedName name="Tab2ColLast">#REF!</definedName>
    <definedName name="Tab2Row1" localSheetId="0">#REF!</definedName>
    <definedName name="Tab2Row1">#REF!</definedName>
    <definedName name="Tab2RowCode" localSheetId="0">#REF!</definedName>
    <definedName name="Tab2RowCode">#REF!</definedName>
    <definedName name="Tab2RowLast" localSheetId="0">#REF!</definedName>
    <definedName name="Tab2RowLast">#REF!</definedName>
    <definedName name="Tab3CodeCol" localSheetId="0">#REF!</definedName>
    <definedName name="Tab3CodeCol">#REF!</definedName>
    <definedName name="Tab3Col1" localSheetId="0">#REF!</definedName>
    <definedName name="Tab3Col1">#REF!</definedName>
    <definedName name="Tab3ColLast" localSheetId="0">#REF!</definedName>
    <definedName name="Tab3ColLast">#REF!</definedName>
    <definedName name="Tab3Row1" localSheetId="0">#REF!</definedName>
    <definedName name="Tab3Row1">#REF!</definedName>
    <definedName name="Tab3RowLast" localSheetId="0">#REF!</definedName>
    <definedName name="Tab3RowLast">#REF!</definedName>
    <definedName name="Tab4CodeCol" localSheetId="0">#REF!</definedName>
    <definedName name="Tab4CodeCol">#REF!</definedName>
    <definedName name="Tab4Col1" localSheetId="0">#REF!</definedName>
    <definedName name="Tab4Col1">#REF!</definedName>
    <definedName name="Tab4ColLast" localSheetId="0">#REF!</definedName>
    <definedName name="Tab4ColLast">#REF!</definedName>
    <definedName name="Tab4Row1" localSheetId="0">#REF!</definedName>
    <definedName name="Tab4Row1">#REF!</definedName>
    <definedName name="Tab4RowLast" localSheetId="0">#REF!</definedName>
    <definedName name="Tab4RowLast">#REF!</definedName>
    <definedName name="Tab5CodeCol" localSheetId="0">#REF!</definedName>
    <definedName name="Tab5CodeCol">#REF!</definedName>
    <definedName name="Tab5Col1" localSheetId="0">#REF!</definedName>
    <definedName name="Tab5Col1">#REF!</definedName>
    <definedName name="Tab5ColLast" localSheetId="0">#REF!</definedName>
    <definedName name="Tab5ColLast">#REF!</definedName>
    <definedName name="Tab5Row1" localSheetId="0">#REF!</definedName>
    <definedName name="Tab5Row1">#REF!</definedName>
    <definedName name="Tab5RowLast" localSheetId="0">#REF!</definedName>
    <definedName name="Tab5RowLast">#REF!</definedName>
    <definedName name="Tab6CodeCol" localSheetId="0">#REF!</definedName>
    <definedName name="Tab6CodeCol">#REF!</definedName>
    <definedName name="Tab6Col1" localSheetId="0">#REF!</definedName>
    <definedName name="Tab6Col1">#REF!</definedName>
    <definedName name="Tab6ColLast" localSheetId="0">#REF!</definedName>
    <definedName name="Tab6ColLast">#REF!</definedName>
    <definedName name="Tab6Row1" localSheetId="0">#REF!</definedName>
    <definedName name="Tab6Row1">#REF!</definedName>
    <definedName name="Tab6RowLast" localSheetId="0">#REF!</definedName>
    <definedName name="Tab6RowLast">#REF!</definedName>
    <definedName name="Tab7CodeCol" localSheetId="0">#REF!</definedName>
    <definedName name="Tab7CodeCol">#REF!</definedName>
    <definedName name="Tab7Col1" localSheetId="0">#REF!</definedName>
    <definedName name="Tab7Col1">#REF!</definedName>
    <definedName name="Tab7ColLast" localSheetId="0">#REF!</definedName>
    <definedName name="Tab7ColLast">#REF!</definedName>
    <definedName name="Tab7Row1" localSheetId="0">#REF!</definedName>
    <definedName name="Tab7Row1">#REF!</definedName>
    <definedName name="Tab7RowCode" localSheetId="0">#REF!</definedName>
    <definedName name="Tab7RowCode">#REF!</definedName>
    <definedName name="Tab7RowLast" localSheetId="0">#REF!</definedName>
    <definedName name="Tab7RowLast">#REF!</definedName>
    <definedName name="_xlnm.Print_Area" localSheetId="1">'Dramakan hosqer'!$A$1:$F$104</definedName>
    <definedName name="_xlnm.Print_Area" localSheetId="0">'Ekamutner ev caxser'!$A$1:$F$86</definedName>
  </definedNames>
  <calcPr calcId="125725"/>
</workbook>
</file>

<file path=xl/calcChain.xml><?xml version="1.0" encoding="utf-8"?>
<calcChain xmlns="http://schemas.openxmlformats.org/spreadsheetml/2006/main">
  <c r="F33" i="16"/>
  <c r="F32" i="7" s="1"/>
  <c r="F15" l="1"/>
  <c r="F21"/>
  <c r="F73" i="16" l="1"/>
  <c r="F40" i="7" l="1"/>
  <c r="F37"/>
  <c r="F35"/>
  <c r="F34"/>
  <c r="F32" i="16" l="1"/>
  <c r="F31" i="7" s="1"/>
  <c r="F26" i="16"/>
  <c r="F19"/>
  <c r="D78" i="7"/>
  <c r="E78"/>
  <c r="F78"/>
  <c r="C78"/>
  <c r="C77" s="1"/>
  <c r="D16"/>
  <c r="E16"/>
  <c r="F16"/>
  <c r="C16"/>
  <c r="D65"/>
  <c r="E65"/>
  <c r="F65"/>
  <c r="C65"/>
  <c r="F13" i="16"/>
  <c r="F66"/>
  <c r="D91" i="7"/>
  <c r="E91"/>
  <c r="F91"/>
  <c r="C91"/>
  <c r="D77" l="1"/>
  <c r="E77"/>
  <c r="F77"/>
  <c r="C39" l="1"/>
  <c r="F34" i="16"/>
  <c r="C87" i="7"/>
  <c r="C76" s="1"/>
  <c r="D87"/>
  <c r="E87"/>
  <c r="F87"/>
  <c r="F76" s="1"/>
  <c r="F25" i="16"/>
  <c r="F29" s="1"/>
  <c r="F70"/>
  <c r="F60"/>
  <c r="F57"/>
  <c r="F48"/>
  <c r="F40"/>
  <c r="F37"/>
  <c r="D22" i="7"/>
  <c r="E22"/>
  <c r="F22"/>
  <c r="C22"/>
  <c r="C14" s="1"/>
  <c r="F76" i="16" l="1"/>
  <c r="G76" s="1"/>
  <c r="E76" i="7"/>
  <c r="D76"/>
  <c r="D14"/>
  <c r="E14"/>
  <c r="F14"/>
  <c r="C47"/>
  <c r="D47"/>
  <c r="E47"/>
  <c r="F47"/>
  <c r="D59" l="1"/>
  <c r="E59"/>
  <c r="F59"/>
  <c r="C59"/>
  <c r="D56"/>
  <c r="E56"/>
  <c r="F56"/>
  <c r="C56"/>
  <c r="D36"/>
  <c r="E36"/>
  <c r="F36"/>
  <c r="C36"/>
  <c r="D33"/>
  <c r="E33"/>
  <c r="F33"/>
  <c r="C33"/>
  <c r="C72"/>
  <c r="D68"/>
  <c r="E68"/>
  <c r="F68"/>
  <c r="C68"/>
  <c r="C30" l="1"/>
  <c r="D72"/>
  <c r="E72"/>
  <c r="F72"/>
  <c r="F39" l="1"/>
  <c r="F30" s="1"/>
  <c r="D39" l="1"/>
  <c r="D30" s="1"/>
  <c r="E39"/>
  <c r="E30" s="1"/>
  <c r="C29" l="1"/>
  <c r="C94" s="1"/>
  <c r="F29"/>
  <c r="D29" l="1"/>
  <c r="D94" s="1"/>
  <c r="E29"/>
  <c r="E94" s="1"/>
  <c r="F94"/>
</calcChain>
</file>

<file path=xl/sharedStrings.xml><?xml version="1.0" encoding="utf-8"?>
<sst xmlns="http://schemas.openxmlformats.org/spreadsheetml/2006/main" count="262" uniqueCount="160">
  <si>
    <t>Կ.Տ</t>
  </si>
  <si>
    <t>ՏՆՕՐԵՆ՝</t>
  </si>
  <si>
    <t>հ/հ</t>
  </si>
  <si>
    <t xml:space="preserve">                 </t>
  </si>
  <si>
    <t>/ անուն, ազգանուն/</t>
  </si>
  <si>
    <t>ԳԼԽԱՎՈՐ ՀԱՇՎԱՊԱՀ՝</t>
  </si>
  <si>
    <t>I</t>
  </si>
  <si>
    <t>II</t>
  </si>
  <si>
    <t>բաժանորդային վճար</t>
  </si>
  <si>
    <t>րոպեավճար</t>
  </si>
  <si>
    <t>ինտերնետ կապ</t>
  </si>
  <si>
    <t>Հավելված 1</t>
  </si>
  <si>
    <t>Երևանի քաղաքապետի</t>
  </si>
  <si>
    <t>ԸՆԴԱՄԵՆԸ ԵԿԱՄՈՒՏՆԵՐ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</si>
  <si>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</si>
  <si>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</si>
  <si>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</si>
  <si>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III</t>
  </si>
  <si>
    <t>IV</t>
  </si>
  <si>
    <t>Դրամական միջոցների ազատ մնացորդը հաշվետու ժամանակաշրջանի վերջին</t>
  </si>
  <si>
    <t>Հավելված 2</t>
  </si>
  <si>
    <t xml:space="preserve">Հաստատված է </t>
  </si>
  <si>
    <t>Ն  Ա  Խ  Ա  Հ  Ա  Շ  Ի  Վ</t>
  </si>
  <si>
    <t xml:space="preserve">  հազ.դրամ</t>
  </si>
  <si>
    <t>6 ամիս</t>
  </si>
  <si>
    <t>9 ամիս</t>
  </si>
  <si>
    <t>Տարեկան</t>
  </si>
  <si>
    <t>ԽՈՐՀՐԴԻ ՆԱԽԱԳԱՀ՝</t>
  </si>
  <si>
    <t>աշակերտական գույք</t>
  </si>
  <si>
    <t>ա)</t>
  </si>
  <si>
    <t xml:space="preserve">բ) </t>
  </si>
  <si>
    <t xml:space="preserve">գ) </t>
  </si>
  <si>
    <t>հիմնական միջոցի</t>
  </si>
  <si>
    <t>ամրացված գույքի (շենք)</t>
  </si>
  <si>
    <t>սպորտային գույք</t>
  </si>
  <si>
    <t>գրականություն</t>
  </si>
  <si>
    <t>պարգևատրում</t>
  </si>
  <si>
    <t>Ֆինանսական օգնությունից (օգնիր դպրոցիդ)</t>
  </si>
  <si>
    <t xml:space="preserve">ոչ ընթացիկ </t>
  </si>
  <si>
    <t xml:space="preserve">ընթացիկ </t>
  </si>
  <si>
    <t>պայմանով (անհատույց) ստացված</t>
  </si>
  <si>
    <t>Ընդամենը դրամական միջոցների ներհոսքեր, այդ թվում՝</t>
  </si>
  <si>
    <t>Ընդամենը դրամական միջոցների արտահոսքեր, այդ թվում՝</t>
  </si>
  <si>
    <t>գրասենյակային և տնտեսական գույք</t>
  </si>
  <si>
    <t>համակարգչային սարքավորումներ / տեխնիկա</t>
  </si>
  <si>
    <t>մեքենաներ և սարքավորումներ</t>
  </si>
  <si>
    <t>Հիմնական միջոցների ձեռքբերում, այդ թվում՝</t>
  </si>
  <si>
    <t>1-ին 
եռամսյակ</t>
  </si>
  <si>
    <t>Հիմնական միջոցների հիմնական վերանորոգում, 
այդ թվում՝</t>
  </si>
  <si>
    <t>ԵԿԱՄՈՒՏՆԵՐ, այդ թվում՝</t>
  </si>
  <si>
    <t>ԾԱԽՍԵՐ, այդ թվում՝</t>
  </si>
  <si>
    <t>Էներգետիկ ծառայություններ, այդ թվում՝</t>
  </si>
  <si>
    <t>Կոմունալ ծառայություններ, այդ թվում՝</t>
  </si>
  <si>
    <t>Պարտադիր վճարների գծով, այդ թվում՝</t>
  </si>
  <si>
    <t>ԱՊՊԱ</t>
  </si>
  <si>
    <t>Արտագերատեսչական ծախսեր</t>
  </si>
  <si>
    <t>վարչական ծառայություններ</t>
  </si>
  <si>
    <t>համակարգչային ծառայություններ</t>
  </si>
  <si>
    <t>աշխատակազմի մասնագիտական զարգացման ծառայություններ</t>
  </si>
  <si>
    <t>տեղեկատվական ծառայություններ</t>
  </si>
  <si>
    <t>կառավարչական ծառայություններ</t>
  </si>
  <si>
    <t>կենցաղային և հանրային սննդի ծառայություններ</t>
  </si>
  <si>
    <t>ընդհանուր բնույթի այլ ծառայություններ</t>
  </si>
  <si>
    <t>ՀԾ-ի սպասարկում</t>
  </si>
  <si>
    <t>Հյուրասիրություն</t>
  </si>
  <si>
    <t>Մասնագիտական ծառայություններ</t>
  </si>
  <si>
    <t>շենքի և կառույցների</t>
  </si>
  <si>
    <t xml:space="preserve">մեքենաների և սարքավորումների </t>
  </si>
  <si>
    <t>Ընթացիկ վերանորոգում</t>
  </si>
  <si>
    <t>Նյութեր (ապրանքներ), այդ թվում՝</t>
  </si>
  <si>
    <t>Աշխատավարձ, որից՝</t>
  </si>
  <si>
    <t>Կապի ծառայություններ, այդ թվում`</t>
  </si>
  <si>
    <t>Ապահովագրություն</t>
  </si>
  <si>
    <t>Պահակային պահպանություն</t>
  </si>
  <si>
    <t>Ծառայողական գործուղումներ</t>
  </si>
  <si>
    <t>Պայմանագրային ծառայությունների ձեռքբերում, այդ թվում՝</t>
  </si>
  <si>
    <t>ներկայացուցչական արտահոսքեր</t>
  </si>
  <si>
    <t>Ընթացիկ վերանորոգում, այդ թվում՝</t>
  </si>
  <si>
    <t>Տնտեսական ապրանքներ</t>
  </si>
  <si>
    <t>Դիզվառելիք, յուղեր, այլ նյութեր</t>
  </si>
  <si>
    <t>կենցաղային և հանրային սննդի նյութեր</t>
  </si>
  <si>
    <t>գրասենյակային ապրանքներ</t>
  </si>
  <si>
    <t>տրանսպորտայի նյութեր</t>
  </si>
  <si>
    <t>առողջապահական և լաբորատոր նյութեր</t>
  </si>
  <si>
    <t>հատուկ նպատակային այլ նյութեր</t>
  </si>
  <si>
    <t>Կրթական նպաստներ բյուջեից</t>
  </si>
  <si>
    <t>Գրասենյակային ապրանքներ, Ձևաթղթեր (Վիամիր)</t>
  </si>
  <si>
    <t>Շինանյութ, Փոքրարժեք և արագամաշ առարկաներ</t>
  </si>
  <si>
    <t>Գնումների համակարգող,  
Ջեռ.համակարգի սպասարկում, Գույքագրման և գույքի գնահատման ծառայություններ, կաթսայատան հետ կապված 
մասնագիտական ծառայություններ,</t>
  </si>
  <si>
    <t>Լվացքատների ծառայություններ, Քիմմաքրում, Սննդի ծառայություններ</t>
  </si>
  <si>
    <t>Աուդիտորական, Իրավաբանական, Փորձագիտական ծառայություններ</t>
  </si>
  <si>
    <t>Թերթերի բաժանորդագրություն, Հայտարարություններ</t>
  </si>
  <si>
    <t>Վերապատրաստում, Սեմինար</t>
  </si>
  <si>
    <t>Պատճենահանում, Թարգմանություն</t>
  </si>
  <si>
    <t>ջեռուցում</t>
  </si>
  <si>
    <t>Էլ.էներգիա</t>
  </si>
  <si>
    <t xml:space="preserve">ջուր </t>
  </si>
  <si>
    <t>այլ համավճար</t>
  </si>
  <si>
    <t>այլ հարկեր</t>
  </si>
  <si>
    <t>աղբահանության գծով</t>
  </si>
  <si>
    <t>այլ պարտադիր վճարներ</t>
  </si>
  <si>
    <t>էլեկտրաէներգիա</t>
  </si>
  <si>
    <t>ջրմուղ-կոյուղի</t>
  </si>
  <si>
    <t>ախտաբանություն</t>
  </si>
  <si>
    <t>Այլ մեքենաներ և սարքավորումներ</t>
  </si>
  <si>
    <t>1)</t>
  </si>
  <si>
    <t>2)</t>
  </si>
  <si>
    <t>3)</t>
  </si>
  <si>
    <t>Ոչ նյութական հիմնական միջոցներ</t>
  </si>
  <si>
    <t>Հատուկ նշանակության սարքավորումներ (երաժշտական գործիքներ, արտադրական սարքավորումներ և այլն)</t>
  </si>
  <si>
    <t>Նախագծահետազոտական արտահոսքեր</t>
  </si>
  <si>
    <t>Վարչական սարքավորումներ, այդ թվում՝</t>
  </si>
  <si>
    <t>Գույքահարկ</t>
  </si>
  <si>
    <t>Տարեսկզբի դրամական միջոցների ազատ մնացորդի օգտագործում, այդ թվում՝</t>
  </si>
  <si>
    <t>նոր տողեր ավելացնել 13 և 14 տողերի միջև</t>
  </si>
  <si>
    <t>Վճարովի ծառայություն, Ուսումնական պրակտիկա, Ակտիվների օտարում</t>
  </si>
  <si>
    <t>Սուբսիդիա</t>
  </si>
  <si>
    <t>Ապրանքների մատակարարում և ծառայությունների մատուցում</t>
  </si>
  <si>
    <t>Վարձակալություն</t>
  </si>
  <si>
    <t>Սպասարկման և կոմունալ համավճարներ, այդ թվում՝</t>
  </si>
  <si>
    <t>Դրամաշնորհ, այդ թվում՝</t>
  </si>
  <si>
    <t>պետության կողմից պատվիրակված ծախսերի փոխհատուցում</t>
  </si>
  <si>
    <t>ֆինանսական օգնություն</t>
  </si>
  <si>
    <t>Օգնիր դպրոցիդ</t>
  </si>
  <si>
    <t>Այլ ներհոսքեր</t>
  </si>
  <si>
    <t xml:space="preserve">Դպրոցական երեխաների փոխադրման ծառայություններ, Կենտրոնական ազդարարման համակարգի և ջեռուցման համակարգի տեղադրում, </t>
  </si>
  <si>
    <t>«------» -------------- 2019թ․</t>
  </si>
  <si>
    <t xml:space="preserve">  2019թ. դրամական միջոցների հոսքերի</t>
  </si>
  <si>
    <t xml:space="preserve">  2019թ. եկամուտների ու ծախսերի </t>
  </si>
  <si>
    <t>Այլ եկամուտներ</t>
  </si>
  <si>
    <t>Այլ արտահոսքեր</t>
  </si>
  <si>
    <t>Պարտադիր վճարներ, այդ թվում՝</t>
  </si>
  <si>
    <t>Հարկային պարտավորություններ, այդ թվում՝</t>
  </si>
  <si>
    <t>շահութահարկ</t>
  </si>
  <si>
    <t>ԱԱՀ</t>
  </si>
  <si>
    <t>Այլ ծախսեր</t>
  </si>
  <si>
    <t>Պայմանագրային ծառայություններ, այդ թվում՝</t>
  </si>
  <si>
    <t>Չփոխհատուցվող հարկեր</t>
  </si>
  <si>
    <t>Հիմնական միջոցների մաշվածություն, որից՝</t>
  </si>
  <si>
    <t xml:space="preserve">Պայմանով ստացված ակտիվներ, այդ թվում՝  </t>
  </si>
  <si>
    <t>Անհատույց ստացված գույքի մաշվածություն</t>
  </si>
  <si>
    <t>N ------------ - Ա որոշմամբ</t>
  </si>
  <si>
    <t>նոր տողեր ավելացնել 1 և 2 տողերի միջև</t>
  </si>
  <si>
    <t>այլ դրամաշնորհներ</t>
  </si>
  <si>
    <t>սոցիալապես անապահով երեխաների դասագրքերի վարձավճարի 
փոխհատուցում</t>
  </si>
  <si>
    <t>Կապիտալ, այդ թվում՝</t>
  </si>
  <si>
    <t xml:space="preserve">Ընթացիկ, այդ թվում՝ </t>
  </si>
  <si>
    <t>Արտագերատեսչական արտահոսքեր</t>
  </si>
  <si>
    <t>Տարակարգ, Սոցիալապես անապահով 
երեխաների դասագրքերի 
փոխհատուցման գումար</t>
  </si>
  <si>
    <t>Համակարգչային ծրագրեր, Քանդակներ, Նկարներ և այլն</t>
  </si>
  <si>
    <t>Ջրի սակագնի փոխհատուցման սուբսիդիա և այլն</t>
  </si>
  <si>
    <t>+ դեբիտոր (01.01.2019թ. դրությամբ)</t>
  </si>
  <si>
    <t>Քարթրիջի լիցքավորում, Տեխնիկայի (տրանսպորտային միջոցի) ընթացիկ վերանորոգում և սպասարկում</t>
  </si>
  <si>
    <t>Էլ. ստորագրություն, Լիցենզիա, Կադաստր, Պետ.ռեգիստր, Տրանսպորտային միջոցի տեխ.զննում</t>
  </si>
  <si>
    <t>Մ. Հայրապետյան</t>
  </si>
  <si>
    <t>Լ. Կիրակոսյան</t>
  </si>
  <si>
    <t xml:space="preserve">«Երևանի Ֆ. Նանսենի անվան հ. 150 հիմնական դպրոց» ՊՈԱԿ-ի </t>
  </si>
  <si>
    <t>Մ. Գրիգորյան</t>
  </si>
  <si>
    <t>48,2,</t>
  </si>
  <si>
    <r>
      <t xml:space="preserve">ծախս </t>
    </r>
    <r>
      <rPr>
        <b/>
        <sz val="8"/>
        <rFont val="GHEA Grapalat"/>
        <family val="3"/>
      </rPr>
      <t>+</t>
    </r>
    <r>
      <rPr>
        <sz val="8"/>
        <rFont val="GHEA Grapalat"/>
        <family val="3"/>
      </rPr>
      <t xml:space="preserve"> կրեդիտոր  (01.01.2019թ. դրությամբ) </t>
    </r>
    <r>
      <rPr>
        <b/>
        <sz val="8"/>
        <rFont val="GHEA Grapalat"/>
        <family val="3"/>
      </rPr>
      <t>-</t>
    </r>
    <r>
      <rPr>
        <sz val="8"/>
        <rFont val="GHEA Grapalat"/>
        <family val="3"/>
      </rPr>
      <t xml:space="preserve"> կանխավճար  (01.01.2019թ. դրությամբ)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</si>
</sst>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_р_."/>
  </numFmts>
  <fonts count="3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</font>
    <font>
      <sz val="10"/>
      <color indexed="8"/>
      <name val="MS Sans Serif"/>
      <family val="2"/>
      <charset val="204"/>
    </font>
    <font>
      <b/>
      <sz val="14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0"/>
      <name val="GHEA Grapalat"/>
      <family val="3"/>
    </font>
    <font>
      <sz val="10"/>
      <color indexed="8"/>
      <name val="MS Sans Serif"/>
      <family val="2"/>
    </font>
    <font>
      <sz val="8"/>
      <name val="GHEA Grapalat"/>
      <family val="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name val="GHEA Grapalat"/>
      <family val="3"/>
    </font>
    <font>
      <sz val="14"/>
      <name val="GHEA Grapalat"/>
      <family val="3"/>
    </font>
    <font>
      <b/>
      <sz val="8"/>
      <color rgb="FFFF0000"/>
      <name val="GHEA Grapalat"/>
      <family val="3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5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0" borderId="0"/>
    <xf numFmtId="0" fontId="3" fillId="0" borderId="0"/>
    <xf numFmtId="0" fontId="22" fillId="0" borderId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4" fillId="7" borderId="1" applyNumberFormat="0" applyAlignment="0" applyProtection="0"/>
    <xf numFmtId="0" fontId="17" fillId="20" borderId="8" applyNumberFormat="0" applyAlignment="0" applyProtection="0"/>
    <xf numFmtId="0" fontId="7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8" fillId="21" borderId="2" applyNumberFormat="0" applyAlignment="0" applyProtection="0"/>
    <xf numFmtId="0" fontId="18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3" fillId="23" borderId="7" applyNumberFormat="0" applyFont="0" applyAlignment="0" applyProtection="0"/>
    <xf numFmtId="0" fontId="15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9" fillId="0" borderId="0"/>
    <xf numFmtId="0" fontId="31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2" fillId="0" borderId="0"/>
    <xf numFmtId="0" fontId="1" fillId="0" borderId="0"/>
  </cellStyleXfs>
  <cellXfs count="182">
    <xf numFmtId="0" fontId="0" fillId="0" borderId="0" xfId="0"/>
    <xf numFmtId="0" fontId="27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7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34" fillId="0" borderId="0" xfId="20" applyFont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Protection="1">
      <protection locked="0"/>
    </xf>
    <xf numFmtId="0" fontId="24" fillId="0" borderId="0" xfId="0" applyFont="1" applyFill="1" applyProtection="1">
      <protection hidden="1"/>
    </xf>
    <xf numFmtId="0" fontId="27" fillId="0" borderId="0" xfId="0" applyFont="1" applyFill="1" applyProtection="1">
      <protection hidden="1"/>
    </xf>
    <xf numFmtId="0" fontId="27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Protection="1">
      <protection locked="0"/>
    </xf>
    <xf numFmtId="0" fontId="34" fillId="0" borderId="0" xfId="2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vertical="center"/>
      <protection locked="0"/>
    </xf>
    <xf numFmtId="0" fontId="27" fillId="0" borderId="0" xfId="0" applyFont="1" applyFill="1" applyAlignment="1" applyProtection="1">
      <alignment vertical="center"/>
      <protection hidden="1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27" fillId="0" borderId="0" xfId="20" applyFont="1" applyProtection="1">
      <protection locked="0"/>
    </xf>
    <xf numFmtId="0" fontId="27" fillId="0" borderId="0" xfId="20" applyFont="1" applyAlignment="1" applyProtection="1">
      <alignment horizontal="center"/>
      <protection locked="0"/>
    </xf>
    <xf numFmtId="0" fontId="27" fillId="0" borderId="0" xfId="20" applyNumberFormat="1" applyFont="1" applyProtection="1"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 wrapText="1"/>
    </xf>
    <xf numFmtId="0" fontId="27" fillId="0" borderId="0" xfId="20" applyFont="1" applyFill="1" applyAlignment="1" applyProtection="1">
      <alignment horizontal="right"/>
    </xf>
    <xf numFmtId="0" fontId="25" fillId="0" borderId="0" xfId="20" applyFont="1" applyAlignment="1" applyProtection="1">
      <alignment horizontal="center" vertical="center"/>
      <protection locked="0"/>
    </xf>
    <xf numFmtId="0" fontId="27" fillId="0" borderId="0" xfId="20" applyFont="1" applyFill="1" applyAlignment="1" applyProtection="1">
      <alignment horizontal="left" vertical="center"/>
      <protection locked="0"/>
    </xf>
    <xf numFmtId="0" fontId="26" fillId="0" borderId="0" xfId="20" applyFont="1" applyAlignment="1" applyProtection="1">
      <alignment horizontal="left" vertical="center"/>
      <protection locked="0"/>
    </xf>
    <xf numFmtId="0" fontId="27" fillId="0" borderId="0" xfId="20" applyFont="1" applyAlignment="1" applyProtection="1">
      <alignment horizontal="right"/>
      <protection locked="0"/>
    </xf>
    <xf numFmtId="0" fontId="25" fillId="0" borderId="0" xfId="20" applyFont="1" applyAlignment="1" applyProtection="1">
      <alignment horizontal="center" vertical="center"/>
      <protection locked="0"/>
    </xf>
    <xf numFmtId="0" fontId="27" fillId="0" borderId="0" xfId="20" applyFont="1" applyFill="1" applyAlignment="1" applyProtection="1">
      <alignment horizontal="right"/>
      <protection locked="0"/>
    </xf>
    <xf numFmtId="0" fontId="25" fillId="0" borderId="0" xfId="20" applyFont="1" applyFill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right" vertical="center" wrapText="1"/>
    </xf>
    <xf numFmtId="0" fontId="25" fillId="0" borderId="0" xfId="20" applyFont="1" applyFill="1" applyAlignment="1" applyProtection="1">
      <alignment horizontal="center" vertical="center"/>
      <protection locked="0"/>
    </xf>
    <xf numFmtId="0" fontId="33" fillId="0" borderId="13" xfId="20" applyFont="1" applyBorder="1" applyAlignment="1" applyProtection="1">
      <alignment horizontal="center" vertical="center"/>
    </xf>
    <xf numFmtId="0" fontId="33" fillId="0" borderId="10" xfId="0" applyFont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0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165" fontId="33" fillId="0" borderId="10" xfId="20" applyNumberFormat="1" applyFont="1" applyBorder="1" applyAlignment="1" applyProtection="1">
      <alignment horizontal="left" vertical="center" wrapText="1"/>
    </xf>
    <xf numFmtId="164" fontId="33" fillId="0" borderId="10" xfId="20" applyNumberFormat="1" applyFont="1" applyBorder="1" applyAlignment="1" applyProtection="1">
      <alignment horizontal="center" vertical="center"/>
      <protection locked="0"/>
    </xf>
    <xf numFmtId="164" fontId="33" fillId="0" borderId="10" xfId="2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Protection="1">
      <protection locked="0"/>
    </xf>
    <xf numFmtId="164" fontId="33" fillId="0" borderId="10" xfId="20" applyNumberFormat="1" applyFont="1" applyBorder="1" applyAlignment="1" applyProtection="1">
      <alignment horizontal="center" vertical="center"/>
    </xf>
    <xf numFmtId="164" fontId="33" fillId="0" borderId="10" xfId="20" applyNumberFormat="1" applyFont="1" applyFill="1" applyBorder="1" applyAlignment="1" applyProtection="1">
      <alignment horizontal="center" vertical="center"/>
    </xf>
    <xf numFmtId="0" fontId="33" fillId="0" borderId="10" xfId="45" applyFont="1" applyBorder="1" applyAlignment="1" applyProtection="1">
      <alignment vertical="center"/>
    </xf>
    <xf numFmtId="164" fontId="33" fillId="24" borderId="10" xfId="2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3" fillId="0" borderId="0" xfId="0" applyFont="1" applyProtection="1">
      <protection locked="0"/>
    </xf>
    <xf numFmtId="0" fontId="30" fillId="0" borderId="10" xfId="45" applyFont="1" applyBorder="1" applyAlignment="1" applyProtection="1">
      <alignment vertical="center"/>
    </xf>
    <xf numFmtId="164" fontId="30" fillId="0" borderId="10" xfId="20" applyNumberFormat="1" applyFont="1" applyBorder="1" applyAlignment="1" applyProtection="1">
      <alignment horizontal="center" vertical="center"/>
      <protection locked="0"/>
    </xf>
    <xf numFmtId="164" fontId="30" fillId="0" borderId="10" xfId="2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left" vertical="center"/>
      <protection locked="0"/>
    </xf>
    <xf numFmtId="0" fontId="30" fillId="0" borderId="10" xfId="45" applyFont="1" applyFill="1" applyBorder="1" applyAlignment="1" applyProtection="1">
      <alignment horizontal="center" vertical="center"/>
      <protection locked="0"/>
    </xf>
    <xf numFmtId="0" fontId="30" fillId="0" borderId="10" xfId="45" applyFont="1" applyFill="1" applyBorder="1" applyAlignment="1" applyProtection="1">
      <alignment vertical="center"/>
    </xf>
    <xf numFmtId="0" fontId="30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Protection="1">
      <protection locked="0"/>
    </xf>
    <xf numFmtId="0" fontId="33" fillId="0" borderId="10" xfId="45" applyFont="1" applyBorder="1" applyAlignment="1" applyProtection="1">
      <alignment vertical="center" wrapText="1"/>
    </xf>
    <xf numFmtId="0" fontId="33" fillId="0" borderId="10" xfId="45" applyFont="1" applyBorder="1" applyAlignment="1" applyProtection="1">
      <alignment horizontal="left" vertical="center"/>
    </xf>
    <xf numFmtId="49" fontId="30" fillId="0" borderId="0" xfId="0" applyNumberFormat="1" applyFont="1" applyAlignment="1" applyProtection="1">
      <alignment horizontal="left" vertical="center"/>
      <protection locked="0"/>
    </xf>
    <xf numFmtId="2" fontId="33" fillId="0" borderId="0" xfId="0" applyNumberFormat="1" applyFont="1" applyAlignment="1" applyProtection="1">
      <alignment horizontal="center" vertical="center"/>
      <protection locked="0"/>
    </xf>
    <xf numFmtId="0" fontId="33" fillId="0" borderId="0" xfId="45" applyFont="1" applyBorder="1" applyAlignment="1" applyProtection="1">
      <alignment horizontal="left" vertical="center"/>
      <protection locked="0"/>
    </xf>
    <xf numFmtId="0" fontId="30" fillId="0" borderId="10" xfId="45" applyFont="1" applyBorder="1" applyAlignment="1" applyProtection="1">
      <alignment horizontal="left" vertical="center"/>
    </xf>
    <xf numFmtId="0" fontId="33" fillId="0" borderId="10" xfId="45" applyFont="1" applyBorder="1" applyAlignment="1" applyProtection="1">
      <alignment horizontal="left" vertical="center" wrapText="1"/>
    </xf>
    <xf numFmtId="0" fontId="30" fillId="0" borderId="0" xfId="45" applyFont="1" applyBorder="1" applyAlignment="1" applyProtection="1">
      <alignment horizontal="left" vertical="center"/>
      <protection locked="0"/>
    </xf>
    <xf numFmtId="0" fontId="30" fillId="24" borderId="0" xfId="0" applyFont="1" applyFill="1" applyAlignment="1" applyProtection="1">
      <alignment vertical="center"/>
      <protection locked="0"/>
    </xf>
    <xf numFmtId="0" fontId="33" fillId="26" borderId="10" xfId="0" applyFont="1" applyFill="1" applyBorder="1" applyAlignment="1" applyProtection="1">
      <alignment horizontal="left" vertical="center" wrapText="1"/>
    </xf>
    <xf numFmtId="0" fontId="30" fillId="26" borderId="10" xfId="0" applyFont="1" applyFill="1" applyBorder="1" applyAlignment="1" applyProtection="1">
      <alignment horizontal="left" vertical="center" wrapText="1"/>
    </xf>
    <xf numFmtId="0" fontId="30" fillId="0" borderId="10" xfId="0" applyFont="1" applyFill="1" applyBorder="1" applyAlignment="1" applyProtection="1">
      <alignment horizontal="left" vertical="center" wrapText="1"/>
    </xf>
    <xf numFmtId="0" fontId="30" fillId="25" borderId="0" xfId="0" applyFont="1" applyFill="1" applyAlignment="1" applyProtection="1">
      <alignment vertical="center"/>
      <protection locked="0"/>
    </xf>
    <xf numFmtId="0" fontId="30" fillId="25" borderId="0" xfId="0" applyFont="1" applyFill="1" applyAlignment="1" applyProtection="1">
      <alignment horizontal="center" vertical="center"/>
      <protection locked="0"/>
    </xf>
    <xf numFmtId="0" fontId="30" fillId="25" borderId="0" xfId="0" applyFont="1" applyFill="1" applyProtection="1">
      <protection locked="0"/>
    </xf>
    <xf numFmtId="0" fontId="33" fillId="0" borderId="10" xfId="45" applyFont="1" applyFill="1" applyBorder="1" applyAlignment="1" applyProtection="1">
      <alignment horizontal="left" vertical="center" wrapText="1"/>
    </xf>
    <xf numFmtId="0" fontId="30" fillId="0" borderId="10" xfId="45" applyFont="1" applyFill="1" applyBorder="1" applyAlignment="1" applyProtection="1">
      <alignment horizontal="left" vertical="center" wrapText="1"/>
    </xf>
    <xf numFmtId="0" fontId="30" fillId="0" borderId="10" xfId="45" applyFont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left" vertical="center"/>
      <protection locked="0"/>
    </xf>
    <xf numFmtId="0" fontId="30" fillId="0" borderId="10" xfId="0" applyFont="1" applyBorder="1" applyAlignment="1" applyProtection="1">
      <alignment vertical="center" wrapText="1"/>
      <protection locked="0"/>
    </xf>
    <xf numFmtId="164" fontId="30" fillId="0" borderId="10" xfId="0" applyNumberFormat="1" applyFont="1" applyBorder="1" applyAlignment="1" applyProtection="1">
      <alignment horizontal="center" vertical="center" wrapText="1"/>
      <protection locked="0"/>
    </xf>
    <xf numFmtId="164" fontId="30" fillId="0" borderId="0" xfId="0" applyNumberFormat="1" applyFont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33" fillId="0" borderId="10" xfId="0" applyFont="1" applyBorder="1" applyAlignment="1" applyProtection="1">
      <alignment vertical="center"/>
      <protection locked="0"/>
    </xf>
    <xf numFmtId="164" fontId="33" fillId="0" borderId="10" xfId="0" applyNumberFormat="1" applyFont="1" applyBorder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vertical="center"/>
      <protection locked="0"/>
    </xf>
    <xf numFmtId="0" fontId="33" fillId="0" borderId="10" xfId="0" applyFont="1" applyBorder="1" applyAlignment="1" applyProtection="1">
      <alignment horizontal="left" vertical="center" wrapText="1"/>
    </xf>
    <xf numFmtId="0" fontId="30" fillId="0" borderId="10" xfId="0" applyFont="1" applyBorder="1" applyAlignment="1" applyProtection="1">
      <alignment horizontal="left" vertical="center"/>
    </xf>
    <xf numFmtId="0" fontId="30" fillId="0" borderId="0" xfId="0" applyFont="1" applyFill="1" applyAlignment="1" applyProtection="1">
      <alignment vertical="center"/>
      <protection locked="0"/>
    </xf>
    <xf numFmtId="165" fontId="30" fillId="0" borderId="10" xfId="20" applyNumberFormat="1" applyFont="1" applyBorder="1" applyAlignment="1" applyProtection="1">
      <alignment horizontal="left" vertical="center" wrapText="1"/>
    </xf>
    <xf numFmtId="165" fontId="30" fillId="24" borderId="10" xfId="20" applyNumberFormat="1" applyFont="1" applyFill="1" applyBorder="1" applyAlignment="1" applyProtection="1">
      <alignment horizontal="left" vertical="center" wrapText="1"/>
    </xf>
    <xf numFmtId="0" fontId="30" fillId="0" borderId="0" xfId="45" applyFont="1" applyAlignment="1" applyProtection="1">
      <alignment horizontal="left" vertical="center"/>
      <protection locked="0"/>
    </xf>
    <xf numFmtId="0" fontId="30" fillId="0" borderId="0" xfId="45" applyFont="1" applyAlignment="1" applyProtection="1">
      <alignment horizontal="center" vertical="center"/>
      <protection locked="0"/>
    </xf>
    <xf numFmtId="0" fontId="33" fillId="0" borderId="0" xfId="45" applyFont="1" applyProtection="1">
      <protection locked="0"/>
    </xf>
    <xf numFmtId="0" fontId="30" fillId="0" borderId="10" xfId="45" applyFont="1" applyBorder="1" applyAlignment="1" applyProtection="1">
      <alignment vertical="center"/>
      <protection locked="0"/>
    </xf>
    <xf numFmtId="0" fontId="30" fillId="0" borderId="0" xfId="0" applyFont="1" applyBorder="1" applyAlignment="1" applyProtection="1">
      <protection locked="0"/>
    </xf>
    <xf numFmtId="0" fontId="33" fillId="0" borderId="0" xfId="0" applyFont="1" applyFill="1" applyProtection="1">
      <protection locked="0"/>
    </xf>
    <xf numFmtId="0" fontId="33" fillId="0" borderId="0" xfId="0" applyFont="1" applyBorder="1" applyAlignment="1" applyProtection="1">
      <alignment horizontal="left" vertical="center"/>
    </xf>
    <xf numFmtId="0" fontId="30" fillId="0" borderId="0" xfId="0" applyFont="1" applyAlignment="1" applyProtection="1">
      <protection locked="0"/>
    </xf>
    <xf numFmtId="165" fontId="33" fillId="0" borderId="0" xfId="20" applyNumberFormat="1" applyFont="1" applyFill="1" applyBorder="1" applyAlignment="1" applyProtection="1">
      <alignment vertical="center" wrapText="1"/>
    </xf>
    <xf numFmtId="0" fontId="33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right" vertical="center"/>
    </xf>
    <xf numFmtId="0" fontId="27" fillId="0" borderId="0" xfId="20" applyFont="1" applyFill="1" applyProtection="1">
      <protection locked="0"/>
    </xf>
    <xf numFmtId="0" fontId="33" fillId="0" borderId="13" xfId="20" applyFont="1" applyFill="1" applyBorder="1" applyAlignment="1" applyProtection="1">
      <alignment vertical="center"/>
      <protection locked="0"/>
    </xf>
    <xf numFmtId="0" fontId="33" fillId="0" borderId="10" xfId="20" applyNumberFormat="1" applyFont="1" applyFill="1" applyBorder="1" applyAlignment="1" applyProtection="1">
      <alignment horizontal="center" vertical="center"/>
      <protection locked="0"/>
    </xf>
    <xf numFmtId="0" fontId="33" fillId="0" borderId="10" xfId="45" applyFont="1" applyFill="1" applyBorder="1" applyAlignment="1" applyProtection="1">
      <alignment horizontal="center" vertical="center"/>
      <protection locked="0"/>
    </xf>
    <xf numFmtId="0" fontId="33" fillId="0" borderId="10" xfId="20" applyNumberFormat="1" applyFont="1" applyFill="1" applyBorder="1" applyAlignment="1" applyProtection="1">
      <alignment horizontal="right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0" fillId="0" borderId="10" xfId="0" applyFont="1" applyFill="1" applyBorder="1" applyAlignment="1" applyProtection="1">
      <alignment horizontal="center" vertical="center"/>
      <protection locked="0"/>
    </xf>
    <xf numFmtId="164" fontId="30" fillId="0" borderId="10" xfId="0" applyNumberFormat="1" applyFont="1" applyFill="1" applyBorder="1" applyAlignment="1" applyProtection="1">
      <alignment horizontal="center" vertical="center"/>
      <protection locked="0"/>
    </xf>
    <xf numFmtId="1" fontId="33" fillId="0" borderId="10" xfId="0" applyNumberFormat="1" applyFont="1" applyFill="1" applyBorder="1" applyAlignment="1" applyProtection="1">
      <alignment horizontal="center" vertical="center"/>
      <protection locked="0"/>
    </xf>
    <xf numFmtId="0" fontId="30" fillId="0" borderId="10" xfId="2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protection locked="0"/>
    </xf>
    <xf numFmtId="0" fontId="30" fillId="0" borderId="0" xfId="0" applyFont="1" applyFill="1" applyBorder="1" applyAlignment="1" applyProtection="1">
      <alignment vertical="center"/>
      <protection locked="0"/>
    </xf>
    <xf numFmtId="0" fontId="30" fillId="24" borderId="0" xfId="0" applyFont="1" applyFill="1" applyAlignment="1" applyProtection="1">
      <alignment vertical="center" wrapText="1"/>
      <protection locked="0"/>
    </xf>
    <xf numFmtId="0" fontId="30" fillId="0" borderId="0" xfId="20" applyFont="1" applyFill="1" applyProtection="1">
      <protection hidden="1"/>
    </xf>
    <xf numFmtId="0" fontId="30" fillId="0" borderId="0" xfId="20" applyFont="1" applyFill="1" applyAlignment="1" applyProtection="1">
      <alignment horizontal="center"/>
      <protection hidden="1"/>
    </xf>
    <xf numFmtId="0" fontId="30" fillId="0" borderId="0" xfId="0" applyFont="1" applyFill="1" applyProtection="1">
      <protection hidden="1"/>
    </xf>
    <xf numFmtId="0" fontId="30" fillId="0" borderId="0" xfId="20" applyFont="1" applyFill="1" applyAlignment="1" applyProtection="1">
      <alignment horizontal="right"/>
    </xf>
    <xf numFmtId="0" fontId="30" fillId="0" borderId="0" xfId="20" applyNumberFormat="1" applyFont="1" applyFill="1" applyProtection="1">
      <protection hidden="1"/>
    </xf>
    <xf numFmtId="0" fontId="30" fillId="0" borderId="0" xfId="20" applyFont="1" applyFill="1" applyAlignment="1" applyProtection="1">
      <alignment horizontal="right"/>
      <protection hidden="1"/>
    </xf>
    <xf numFmtId="0" fontId="28" fillId="0" borderId="0" xfId="20" applyFont="1" applyFill="1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 vertical="center"/>
    </xf>
    <xf numFmtId="0" fontId="30" fillId="0" borderId="0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Fill="1" applyBorder="1" applyAlignment="1" applyProtection="1">
      <alignment horizontal="right" vertical="center" wrapText="1"/>
      <protection hidden="1"/>
    </xf>
    <xf numFmtId="0" fontId="33" fillId="0" borderId="0" xfId="45" applyFont="1" applyFill="1" applyBorder="1" applyAlignment="1" applyProtection="1">
      <alignment horizontal="center" vertical="center"/>
      <protection locked="0"/>
    </xf>
    <xf numFmtId="0" fontId="33" fillId="0" borderId="0" xfId="45" applyFont="1" applyFill="1" applyBorder="1" applyAlignment="1" applyProtection="1">
      <alignment vertical="center"/>
    </xf>
    <xf numFmtId="164" fontId="33" fillId="0" borderId="0" xfId="2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33" fillId="0" borderId="0" xfId="0" applyFont="1" applyFill="1" applyProtection="1">
      <protection hidden="1"/>
    </xf>
    <xf numFmtId="164" fontId="33" fillId="0" borderId="0" xfId="20" applyNumberFormat="1" applyFont="1" applyFill="1" applyBorder="1" applyAlignment="1" applyProtection="1">
      <alignment horizontal="center" vertical="center"/>
    </xf>
    <xf numFmtId="0" fontId="30" fillId="0" borderId="0" xfId="45" applyFont="1" applyFill="1" applyBorder="1" applyAlignment="1" applyProtection="1">
      <alignment horizontal="center" vertical="center"/>
      <protection locked="0"/>
    </xf>
    <xf numFmtId="0" fontId="30" fillId="0" borderId="0" xfId="45" applyFont="1" applyFill="1" applyBorder="1" applyAlignment="1" applyProtection="1">
      <alignment vertical="center"/>
    </xf>
    <xf numFmtId="164" fontId="30" fillId="0" borderId="0" xfId="20" applyNumberFormat="1" applyFont="1" applyFill="1" applyBorder="1" applyAlignment="1" applyProtection="1">
      <alignment horizontal="center" vertical="center"/>
      <protection locked="0"/>
    </xf>
    <xf numFmtId="0" fontId="33" fillId="0" borderId="0" xfId="45" applyFont="1" applyFill="1" applyBorder="1" applyAlignment="1" applyProtection="1">
      <alignment vertical="center" wrapText="1"/>
    </xf>
    <xf numFmtId="0" fontId="33" fillId="0" borderId="0" xfId="45" applyFont="1" applyFill="1" applyBorder="1" applyAlignment="1" applyProtection="1">
      <alignment horizontal="left" vertical="center"/>
    </xf>
    <xf numFmtId="2" fontId="33" fillId="0" borderId="0" xfId="0" applyNumberFormat="1" applyFont="1" applyFill="1" applyAlignment="1" applyProtection="1">
      <alignment horizontal="center" vertical="center"/>
      <protection locked="0"/>
    </xf>
    <xf numFmtId="0" fontId="33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Border="1" applyAlignment="1" applyProtection="1">
      <alignment horizontal="left" vertical="center"/>
    </xf>
    <xf numFmtId="164" fontId="30" fillId="0" borderId="0" xfId="20" applyNumberFormat="1" applyFont="1" applyFill="1" applyBorder="1" applyAlignment="1" applyProtection="1">
      <alignment horizontal="center" vertical="center"/>
    </xf>
    <xf numFmtId="2" fontId="30" fillId="0" borderId="0" xfId="0" applyNumberFormat="1" applyFont="1" applyFill="1" applyAlignment="1" applyProtection="1">
      <alignment horizontal="center" vertical="center"/>
      <protection locked="0"/>
    </xf>
    <xf numFmtId="0" fontId="30" fillId="0" borderId="0" xfId="45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vertical="center"/>
    </xf>
    <xf numFmtId="0" fontId="33" fillId="0" borderId="0" xfId="45" applyFont="1" applyFill="1" applyBorder="1" applyAlignment="1" applyProtection="1">
      <alignment horizontal="left" vertical="center"/>
      <protection locked="0"/>
    </xf>
    <xf numFmtId="0" fontId="33" fillId="0" borderId="0" xfId="20" applyNumberFormat="1" applyFont="1" applyFill="1" applyBorder="1" applyAlignment="1" applyProtection="1">
      <alignment horizontal="center" vertical="center"/>
      <protection locked="0"/>
    </xf>
    <xf numFmtId="164" fontId="33" fillId="0" borderId="0" xfId="20" applyNumberFormat="1" applyFont="1" applyFill="1" applyBorder="1" applyAlignment="1" applyProtection="1">
      <alignment horizontal="center" vertical="center"/>
      <protection hidden="1"/>
    </xf>
    <xf numFmtId="164" fontId="35" fillId="0" borderId="0" xfId="2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45" applyFont="1" applyFill="1" applyBorder="1" applyAlignment="1" applyProtection="1">
      <alignment horizontal="left" vertical="center"/>
    </xf>
    <xf numFmtId="0" fontId="33" fillId="0" borderId="0" xfId="45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164" fontId="30" fillId="0" borderId="0" xfId="0" applyNumberFormat="1" applyFont="1" applyFill="1" applyBorder="1" applyAlignment="1" applyProtection="1">
      <alignment horizontal="center" vertical="center"/>
      <protection locked="0"/>
    </xf>
    <xf numFmtId="0" fontId="30" fillId="0" borderId="0" xfId="45" applyFont="1" applyFill="1" applyBorder="1" applyAlignment="1" applyProtection="1">
      <alignment horizontal="left" vertical="center" wrapText="1"/>
    </xf>
    <xf numFmtId="1" fontId="33" fillId="0" borderId="0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164" fontId="3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Border="1" applyAlignment="1" applyProtection="1">
      <alignment vertical="center"/>
    </xf>
    <xf numFmtId="0" fontId="30" fillId="0" borderId="0" xfId="45" applyFont="1" applyBorder="1" applyAlignment="1" applyProtection="1">
      <alignment vertical="center"/>
    </xf>
    <xf numFmtId="164" fontId="30" fillId="0" borderId="0" xfId="0" applyNumberFormat="1" applyFont="1" applyFill="1" applyAlignment="1" applyProtection="1">
      <alignment horizontal="center" vertical="center"/>
    </xf>
    <xf numFmtId="0" fontId="30" fillId="0" borderId="0" xfId="20" applyNumberFormat="1" applyFont="1" applyFill="1" applyBorder="1" applyAlignment="1" applyProtection="1">
      <alignment horizontal="center" vertical="center"/>
      <protection hidden="1"/>
    </xf>
    <xf numFmtId="165" fontId="30" fillId="0" borderId="0" xfId="20" applyNumberFormat="1" applyFont="1" applyFill="1" applyBorder="1" applyAlignment="1" applyProtection="1">
      <alignment horizontal="left" vertical="center" wrapText="1"/>
      <protection hidden="1"/>
    </xf>
    <xf numFmtId="0" fontId="30" fillId="0" borderId="0" xfId="0" applyFont="1" applyFill="1" applyBorder="1" applyProtection="1">
      <protection hidden="1"/>
    </xf>
    <xf numFmtId="0" fontId="30" fillId="0" borderId="0" xfId="0" applyFont="1" applyFill="1" applyBorder="1" applyAlignment="1" applyProtection="1"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30" fillId="0" borderId="0" xfId="0" applyFont="1" applyFill="1" applyAlignment="1" applyProtection="1">
      <protection hidden="1"/>
    </xf>
    <xf numFmtId="0" fontId="30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</xf>
    <xf numFmtId="0" fontId="30" fillId="0" borderId="0" xfId="0" applyFont="1" applyFill="1" applyAlignment="1" applyProtection="1">
      <alignment horizontal="right" vertical="center"/>
    </xf>
    <xf numFmtId="0" fontId="30" fillId="0" borderId="11" xfId="0" applyFont="1" applyFill="1" applyBorder="1" applyAlignment="1" applyProtection="1">
      <alignment horizontal="center" vertical="center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0" fillId="0" borderId="0" xfId="20" applyFont="1" applyFill="1" applyAlignment="1" applyProtection="1">
      <alignment horizontal="right"/>
      <protection locked="0"/>
    </xf>
    <xf numFmtId="0" fontId="28" fillId="0" borderId="0" xfId="20" applyFont="1" applyFill="1" applyAlignment="1" applyProtection="1">
      <alignment horizontal="center"/>
      <protection hidden="1"/>
    </xf>
    <xf numFmtId="0" fontId="28" fillId="0" borderId="0" xfId="20" applyFont="1" applyFill="1" applyAlignment="1" applyProtection="1">
      <alignment horizontal="center" vertical="center"/>
      <protection locked="0"/>
    </xf>
    <xf numFmtId="0" fontId="30" fillId="0" borderId="11" xfId="0" applyFont="1" applyBorder="1" applyAlignment="1" applyProtection="1">
      <alignment horizontal="center" vertical="center"/>
    </xf>
    <xf numFmtId="0" fontId="27" fillId="0" borderId="0" xfId="20" applyFont="1" applyAlignment="1" applyProtection="1">
      <alignment horizontal="right"/>
      <protection locked="0"/>
    </xf>
    <xf numFmtId="0" fontId="33" fillId="0" borderId="12" xfId="0" applyFont="1" applyBorder="1" applyAlignment="1" applyProtection="1">
      <alignment horizontal="center" vertical="center"/>
      <protection locked="0"/>
    </xf>
    <xf numFmtId="0" fontId="23" fillId="0" borderId="0" xfId="20" applyFont="1" applyAlignment="1" applyProtection="1">
      <alignment horizontal="center"/>
    </xf>
    <xf numFmtId="0" fontId="25" fillId="0" borderId="0" xfId="20" applyFont="1" applyAlignment="1" applyProtection="1">
      <alignment horizontal="center" vertical="center"/>
      <protection locked="0"/>
    </xf>
    <xf numFmtId="0" fontId="23" fillId="0" borderId="0" xfId="20" applyFont="1" applyAlignment="1" applyProtection="1">
      <alignment horizontal="center" vertical="center"/>
      <protection locked="0"/>
    </xf>
  </cellXfs>
  <cellStyles count="56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 17" xfId="52"/>
    <cellStyle name="Normal 2" xfId="19"/>
    <cellStyle name="Normal 2 2" xfId="45"/>
    <cellStyle name="Normal 3" xfId="47"/>
    <cellStyle name="Normal 4" xfId="50"/>
    <cellStyle name="Normal 5" xfId="55"/>
    <cellStyle name="Normal_Sheet1" xfId="20"/>
    <cellStyle name="Style 1" xfId="21"/>
    <cellStyle name="Акцент1" xfId="22"/>
    <cellStyle name="Акцент2" xfId="23"/>
    <cellStyle name="Акцент3" xfId="24"/>
    <cellStyle name="Акцент4" xfId="25"/>
    <cellStyle name="Акцент5" xfId="26"/>
    <cellStyle name="Акцент6" xfId="27"/>
    <cellStyle name="Ввод " xfId="28"/>
    <cellStyle name="Вывод" xfId="29"/>
    <cellStyle name="Вычисление" xfId="30"/>
    <cellStyle name="Заголовок 1" xfId="31"/>
    <cellStyle name="Заголовок 2" xfId="32"/>
    <cellStyle name="Заголовок 3" xfId="33"/>
    <cellStyle name="Заголовок 4" xfId="34"/>
    <cellStyle name="Итог" xfId="35"/>
    <cellStyle name="Контрольная ячейка" xfId="36"/>
    <cellStyle name="Название" xfId="37"/>
    <cellStyle name="Нейтральный" xfId="38"/>
    <cellStyle name="Обычный" xfId="0" builtinId="0"/>
    <cellStyle name="Обычный 2" xfId="46"/>
    <cellStyle name="Обычный 3" xfId="49"/>
    <cellStyle name="Обычный 3 2" xfId="51"/>
    <cellStyle name="Обычный 6" xfId="53"/>
    <cellStyle name="Обычный 7" xfId="54"/>
    <cellStyle name="Плохой" xfId="39"/>
    <cellStyle name="Пояснение" xfId="40"/>
    <cellStyle name="Примечание" xfId="41"/>
    <cellStyle name="Связанная ячейка" xfId="42"/>
    <cellStyle name="Стиль 1" xfId="48"/>
    <cellStyle name="Текст предупреждения" xfId="43"/>
    <cellStyle name="Хороший" xfId="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345;&#1415;-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1"/>
      <sheetName val="Page 2"/>
      <sheetName val="Page 3"/>
      <sheetName val="Page 4"/>
      <sheetName val="Page 5"/>
      <sheetName val="Page 6"/>
      <sheetName val="Page 7"/>
      <sheetName val="Page 8"/>
      <sheetName val="Page 9"/>
      <sheetName val="Page 10"/>
      <sheetName val="Page 11"/>
      <sheetName val="Page 12"/>
      <sheetName val="Page 13"/>
      <sheetName val="Page 14"/>
      <sheetName val="Page 15"/>
      <sheetName val="Page 16"/>
      <sheetName val="Page 17"/>
      <sheetName val="Page 18"/>
      <sheetName val="Page 19"/>
      <sheetName val="Page 20"/>
      <sheetName val="Page 21"/>
      <sheetName val="Page 22"/>
      <sheetName val="Page 23"/>
      <sheetName val="Page 24"/>
      <sheetName val="Page 25"/>
      <sheetName val="Page 26"/>
      <sheetName val="Page 27"/>
      <sheetName val="Page 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09"/>
  <sheetViews>
    <sheetView view="pageBreakPreview" topLeftCell="A6" zoomScaleSheetLayoutView="100" workbookViewId="0">
      <selection activeCell="B90" sqref="B90"/>
    </sheetView>
  </sheetViews>
  <sheetFormatPr defaultRowHeight="15.75"/>
  <cols>
    <col min="1" max="1" width="7.28515625" style="10" customWidth="1"/>
    <col min="2" max="2" width="60.7109375" style="10" customWidth="1"/>
    <col min="3" max="3" width="4.5703125" style="10" customWidth="1"/>
    <col min="4" max="5" width="13.7109375" style="10" customWidth="1"/>
    <col min="6" max="6" width="16" style="10" customWidth="1"/>
    <col min="7" max="7" width="12.42578125" style="12" customWidth="1"/>
    <col min="8" max="13" width="9.140625" style="8"/>
    <col min="14" max="62" width="9.140625" style="9"/>
    <col min="63" max="16384" width="9.140625" style="10"/>
  </cols>
  <sheetData>
    <row r="1" spans="1:62" s="115" customFormat="1" ht="15.75" customHeight="1">
      <c r="A1" s="113"/>
      <c r="B1" s="114"/>
      <c r="F1" s="116" t="s">
        <v>11</v>
      </c>
      <c r="G1" s="53"/>
      <c r="H1" s="56"/>
      <c r="I1" s="56"/>
      <c r="J1" s="56"/>
      <c r="K1" s="56"/>
      <c r="L1" s="56"/>
      <c r="M1" s="56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</row>
    <row r="2" spans="1:62" s="115" customFormat="1" ht="15.75" customHeight="1">
      <c r="A2" s="113"/>
      <c r="B2" s="117"/>
      <c r="F2" s="116" t="s">
        <v>21</v>
      </c>
      <c r="G2" s="53"/>
      <c r="H2" s="56"/>
      <c r="I2" s="56"/>
      <c r="J2" s="56"/>
      <c r="K2" s="56"/>
      <c r="L2" s="56"/>
      <c r="M2" s="56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</row>
    <row r="3" spans="1:62" s="115" customFormat="1" ht="15.75" customHeight="1">
      <c r="A3" s="113"/>
      <c r="B3" s="117"/>
      <c r="F3" s="116" t="s">
        <v>12</v>
      </c>
      <c r="G3" s="53"/>
      <c r="H3" s="56"/>
      <c r="I3" s="56"/>
      <c r="J3" s="56"/>
      <c r="K3" s="56"/>
      <c r="L3" s="56"/>
      <c r="M3" s="56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</row>
    <row r="4" spans="1:62" s="115" customFormat="1" ht="11.25" customHeight="1">
      <c r="A4" s="113"/>
      <c r="B4" s="117"/>
      <c r="E4" s="173" t="s">
        <v>126</v>
      </c>
      <c r="F4" s="173"/>
      <c r="G4" s="53"/>
      <c r="H4" s="56"/>
      <c r="I4" s="56"/>
      <c r="J4" s="56"/>
      <c r="K4" s="56"/>
      <c r="L4" s="56"/>
      <c r="M4" s="56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</row>
    <row r="5" spans="1:62" s="115" customFormat="1" ht="14.25" customHeight="1">
      <c r="A5" s="113"/>
      <c r="B5" s="117"/>
      <c r="E5" s="173" t="s">
        <v>141</v>
      </c>
      <c r="F5" s="173"/>
      <c r="G5" s="53"/>
      <c r="H5" s="56"/>
      <c r="I5" s="56"/>
      <c r="J5" s="56"/>
      <c r="K5" s="56"/>
      <c r="L5" s="56"/>
      <c r="M5" s="56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</row>
    <row r="6" spans="1:62" s="115" customFormat="1" ht="14.25" customHeight="1">
      <c r="A6" s="113"/>
      <c r="B6" s="117"/>
      <c r="E6" s="118"/>
      <c r="F6" s="118"/>
      <c r="G6" s="53"/>
      <c r="H6" s="56"/>
      <c r="I6" s="56"/>
      <c r="J6" s="56"/>
      <c r="K6" s="56"/>
      <c r="L6" s="56"/>
      <c r="M6" s="56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</row>
    <row r="7" spans="1:62" s="11" customFormat="1" ht="14.25" customHeight="1">
      <c r="A7" s="174" t="s">
        <v>22</v>
      </c>
      <c r="B7" s="174"/>
      <c r="C7" s="174"/>
      <c r="D7" s="174"/>
      <c r="E7" s="174"/>
      <c r="F7" s="174"/>
      <c r="G7" s="12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</row>
    <row r="8" spans="1:62" s="17" customFormat="1" ht="16.5" customHeight="1">
      <c r="A8" s="175" t="s">
        <v>156</v>
      </c>
      <c r="B8" s="175"/>
      <c r="C8" s="175"/>
      <c r="D8" s="175"/>
      <c r="E8" s="175"/>
      <c r="F8" s="175"/>
      <c r="G8" s="27"/>
      <c r="H8" s="15"/>
      <c r="I8" s="13"/>
      <c r="J8" s="13"/>
      <c r="K8" s="13"/>
      <c r="L8" s="13"/>
      <c r="M8" s="13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</row>
    <row r="9" spans="1:62" s="17" customFormat="1" ht="14.25" customHeight="1">
      <c r="A9" s="175" t="s">
        <v>128</v>
      </c>
      <c r="B9" s="175"/>
      <c r="C9" s="175"/>
      <c r="D9" s="175"/>
      <c r="E9" s="175"/>
      <c r="F9" s="175"/>
      <c r="G9" s="12"/>
      <c r="H9" s="13"/>
      <c r="I9" s="13"/>
      <c r="J9" s="13"/>
      <c r="K9" s="13"/>
      <c r="L9" s="13"/>
      <c r="M9" s="13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</row>
    <row r="10" spans="1:62" s="17" customFormat="1" ht="12.75" customHeight="1">
      <c r="A10" s="119"/>
      <c r="B10" s="119"/>
      <c r="C10" s="119"/>
      <c r="D10" s="119"/>
      <c r="E10" s="119"/>
      <c r="F10" s="24" t="s">
        <v>23</v>
      </c>
      <c r="G10" s="12"/>
      <c r="H10" s="13"/>
      <c r="I10" s="13"/>
      <c r="J10" s="13"/>
      <c r="K10" s="13"/>
      <c r="L10" s="13"/>
      <c r="M10" s="13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</row>
    <row r="11" spans="1:62" s="115" customFormat="1" ht="18" customHeight="1">
      <c r="A11" s="120" t="s">
        <v>6</v>
      </c>
      <c r="B11" s="121" t="s">
        <v>49</v>
      </c>
      <c r="C11" s="122"/>
      <c r="D11" s="122"/>
      <c r="E11" s="122"/>
      <c r="F11" s="123"/>
      <c r="G11" s="53"/>
      <c r="H11" s="56"/>
      <c r="I11" s="56"/>
      <c r="J11" s="56"/>
      <c r="K11" s="56"/>
      <c r="L11" s="56"/>
      <c r="M11" s="56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</row>
    <row r="12" spans="1:62" s="128" customFormat="1" ht="16.5" customHeight="1">
      <c r="A12" s="124">
        <v>1</v>
      </c>
      <c r="B12" s="125" t="s">
        <v>116</v>
      </c>
      <c r="C12" s="126"/>
      <c r="D12" s="126"/>
      <c r="E12" s="126"/>
      <c r="F12" s="126">
        <v>167347.4</v>
      </c>
      <c r="G12" s="53"/>
      <c r="H12" s="127"/>
      <c r="I12" s="127"/>
      <c r="J12" s="127"/>
      <c r="K12" s="127"/>
      <c r="L12" s="127"/>
      <c r="M12" s="127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</row>
    <row r="13" spans="1:62" s="128" customFormat="1" ht="24.75" hidden="1" customHeight="1">
      <c r="A13" s="124">
        <v>2</v>
      </c>
      <c r="B13" s="125" t="s">
        <v>120</v>
      </c>
      <c r="C13" s="126"/>
      <c r="D13" s="126"/>
      <c r="E13" s="126"/>
      <c r="F13" s="129">
        <f>SUM(F14:F16)</f>
        <v>0</v>
      </c>
      <c r="G13" s="53"/>
      <c r="H13" s="127"/>
      <c r="I13" s="127"/>
      <c r="J13" s="127"/>
      <c r="K13" s="127"/>
      <c r="L13" s="127"/>
      <c r="M13" s="127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</row>
    <row r="14" spans="1:62" s="115" customFormat="1" ht="18.75" hidden="1" customHeight="1">
      <c r="A14" s="130">
        <v>2.1</v>
      </c>
      <c r="B14" s="131" t="s">
        <v>121</v>
      </c>
      <c r="C14" s="132"/>
      <c r="D14" s="132"/>
      <c r="E14" s="132"/>
      <c r="F14" s="132"/>
      <c r="G14" s="53" t="s">
        <v>148</v>
      </c>
      <c r="H14" s="56"/>
      <c r="I14" s="56"/>
      <c r="J14" s="56"/>
      <c r="K14" s="56"/>
      <c r="L14" s="56"/>
      <c r="M14" s="56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</row>
    <row r="15" spans="1:62" s="115" customFormat="1" ht="18.75" hidden="1" customHeight="1">
      <c r="A15" s="130">
        <v>2.2000000000000002</v>
      </c>
      <c r="B15" s="131" t="s">
        <v>122</v>
      </c>
      <c r="C15" s="132"/>
      <c r="D15" s="132"/>
      <c r="E15" s="132"/>
      <c r="F15" s="132"/>
      <c r="G15" s="53"/>
      <c r="H15" s="56"/>
      <c r="I15" s="56"/>
      <c r="J15" s="56"/>
      <c r="K15" s="56"/>
      <c r="L15" s="56"/>
      <c r="M15" s="56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</row>
    <row r="16" spans="1:62" s="115" customFormat="1" ht="18.75" hidden="1" customHeight="1">
      <c r="A16" s="130">
        <v>2.2999999999999998</v>
      </c>
      <c r="B16" s="131" t="s">
        <v>143</v>
      </c>
      <c r="C16" s="132"/>
      <c r="D16" s="132"/>
      <c r="E16" s="132"/>
      <c r="F16" s="132"/>
      <c r="G16" s="53"/>
      <c r="H16" s="56"/>
      <c r="I16" s="56"/>
      <c r="J16" s="56"/>
      <c r="K16" s="56"/>
      <c r="L16" s="56"/>
      <c r="M16" s="56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</row>
    <row r="17" spans="1:62" s="128" customFormat="1" ht="35.25" hidden="1" customHeight="1">
      <c r="A17" s="124">
        <v>3</v>
      </c>
      <c r="B17" s="133" t="s">
        <v>117</v>
      </c>
      <c r="C17" s="126"/>
      <c r="D17" s="126"/>
      <c r="E17" s="126"/>
      <c r="F17" s="126"/>
      <c r="G17" s="53" t="s">
        <v>115</v>
      </c>
      <c r="H17" s="127"/>
      <c r="I17" s="127"/>
      <c r="J17" s="127"/>
      <c r="K17" s="127"/>
      <c r="L17" s="127"/>
      <c r="M17" s="127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</row>
    <row r="18" spans="1:62" s="128" customFormat="1" ht="11.25">
      <c r="A18" s="124">
        <v>2</v>
      </c>
      <c r="B18" s="134" t="s">
        <v>118</v>
      </c>
      <c r="C18" s="126"/>
      <c r="D18" s="126"/>
      <c r="E18" s="126"/>
      <c r="F18" s="126">
        <v>104.2</v>
      </c>
      <c r="G18" s="53"/>
      <c r="H18" s="127"/>
      <c r="I18" s="127"/>
      <c r="J18" s="127"/>
      <c r="K18" s="127"/>
      <c r="L18" s="127"/>
      <c r="M18" s="127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</row>
    <row r="19" spans="1:62" s="128" customFormat="1" ht="18" hidden="1" customHeight="1">
      <c r="A19" s="124">
        <v>3</v>
      </c>
      <c r="B19" s="125" t="s">
        <v>119</v>
      </c>
      <c r="C19" s="126"/>
      <c r="D19" s="126"/>
      <c r="E19" s="126"/>
      <c r="F19" s="129">
        <f t="shared" ref="F19" si="0">SUM(F20:F23)</f>
        <v>0</v>
      </c>
      <c r="G19" s="53"/>
      <c r="H19" s="127"/>
      <c r="I19" s="127"/>
      <c r="J19" s="127"/>
      <c r="K19" s="127"/>
      <c r="L19" s="127"/>
      <c r="M19" s="127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</row>
    <row r="20" spans="1:62" s="115" customFormat="1" ht="18" hidden="1" customHeight="1">
      <c r="A20" s="130">
        <v>5.0999999999999996</v>
      </c>
      <c r="B20" s="131" t="s">
        <v>94</v>
      </c>
      <c r="C20" s="132"/>
      <c r="D20" s="132"/>
      <c r="E20" s="132"/>
      <c r="F20" s="132"/>
      <c r="G20" s="53"/>
      <c r="H20" s="56"/>
      <c r="I20" s="56"/>
      <c r="J20" s="56"/>
      <c r="K20" s="56"/>
      <c r="L20" s="56"/>
      <c r="M20" s="56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</row>
    <row r="21" spans="1:62" s="115" customFormat="1" ht="18" hidden="1" customHeight="1">
      <c r="A21" s="130">
        <v>5.2</v>
      </c>
      <c r="B21" s="131" t="s">
        <v>95</v>
      </c>
      <c r="C21" s="132"/>
      <c r="D21" s="132"/>
      <c r="E21" s="132"/>
      <c r="F21" s="132"/>
      <c r="G21" s="53"/>
      <c r="H21" s="56"/>
      <c r="I21" s="56"/>
      <c r="J21" s="56"/>
      <c r="K21" s="56"/>
      <c r="L21" s="56"/>
      <c r="M21" s="56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</row>
    <row r="22" spans="1:62" s="115" customFormat="1" ht="18" hidden="1" customHeight="1">
      <c r="A22" s="130">
        <v>3.1</v>
      </c>
      <c r="B22" s="131" t="s">
        <v>96</v>
      </c>
      <c r="C22" s="132"/>
      <c r="D22" s="132"/>
      <c r="E22" s="132"/>
      <c r="F22" s="132"/>
      <c r="G22" s="53"/>
      <c r="H22" s="56"/>
      <c r="I22" s="56"/>
      <c r="J22" s="56"/>
      <c r="K22" s="56"/>
      <c r="L22" s="56"/>
      <c r="M22" s="56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</row>
    <row r="23" spans="1:62" s="115" customFormat="1" ht="18" hidden="1" customHeight="1">
      <c r="A23" s="130">
        <v>5.4</v>
      </c>
      <c r="B23" s="131" t="s">
        <v>97</v>
      </c>
      <c r="C23" s="132"/>
      <c r="D23" s="132"/>
      <c r="E23" s="132"/>
      <c r="F23" s="132"/>
      <c r="G23" s="53"/>
      <c r="H23" s="56"/>
      <c r="I23" s="56"/>
      <c r="J23" s="56"/>
      <c r="K23" s="56"/>
      <c r="L23" s="56"/>
      <c r="M23" s="56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</row>
    <row r="24" spans="1:62" s="128" customFormat="1" ht="18.75" hidden="1" customHeight="1">
      <c r="A24" s="124">
        <v>6</v>
      </c>
      <c r="B24" s="134" t="s">
        <v>37</v>
      </c>
      <c r="C24" s="126"/>
      <c r="D24" s="126"/>
      <c r="E24" s="126"/>
      <c r="F24" s="126"/>
      <c r="G24" s="53" t="s">
        <v>123</v>
      </c>
      <c r="H24" s="135"/>
      <c r="I24" s="127"/>
      <c r="J24" s="127"/>
      <c r="K24" s="127"/>
      <c r="L24" s="127"/>
      <c r="M24" s="127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</row>
    <row r="25" spans="1:62" s="128" customFormat="1" ht="14.25" customHeight="1">
      <c r="A25" s="124">
        <v>3</v>
      </c>
      <c r="B25" s="121" t="s">
        <v>139</v>
      </c>
      <c r="C25" s="126"/>
      <c r="D25" s="126"/>
      <c r="E25" s="126"/>
      <c r="F25" s="129">
        <f t="shared" ref="F25" si="1">SUM(F26:F27)</f>
        <v>2581.9</v>
      </c>
      <c r="G25" s="136"/>
      <c r="H25" s="135"/>
      <c r="I25" s="127"/>
      <c r="J25" s="127"/>
      <c r="K25" s="127"/>
      <c r="L25" s="127"/>
      <c r="M25" s="127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</row>
    <row r="26" spans="1:62" s="115" customFormat="1" ht="14.25" customHeight="1">
      <c r="A26" s="130">
        <v>3.1</v>
      </c>
      <c r="B26" s="137" t="s">
        <v>38</v>
      </c>
      <c r="C26" s="132"/>
      <c r="D26" s="132"/>
      <c r="E26" s="132"/>
      <c r="F26" s="138">
        <f>+F74</f>
        <v>2581.9</v>
      </c>
      <c r="G26" s="53" t="s">
        <v>140</v>
      </c>
      <c r="H26" s="139"/>
      <c r="I26" s="56"/>
      <c r="J26" s="56"/>
      <c r="K26" s="56"/>
      <c r="L26" s="56"/>
      <c r="M26" s="56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</row>
    <row r="27" spans="1:62" s="115" customFormat="1" ht="22.5" hidden="1" customHeight="1">
      <c r="A27" s="130">
        <v>7.2</v>
      </c>
      <c r="B27" s="137" t="s">
        <v>39</v>
      </c>
      <c r="C27" s="132"/>
      <c r="D27" s="132"/>
      <c r="E27" s="132"/>
      <c r="F27" s="132"/>
      <c r="G27" s="53"/>
      <c r="H27" s="139"/>
      <c r="I27" s="56"/>
      <c r="J27" s="56"/>
      <c r="K27" s="56"/>
      <c r="L27" s="56"/>
      <c r="M27" s="56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</row>
    <row r="28" spans="1:62" s="128" customFormat="1" ht="12" customHeight="1">
      <c r="A28" s="124">
        <v>4</v>
      </c>
      <c r="B28" s="134" t="s">
        <v>129</v>
      </c>
      <c r="C28" s="126"/>
      <c r="D28" s="126"/>
      <c r="E28" s="126"/>
      <c r="F28" s="126">
        <v>20</v>
      </c>
      <c r="G28" s="140" t="s">
        <v>150</v>
      </c>
      <c r="H28" s="135"/>
      <c r="I28" s="127"/>
      <c r="J28" s="127"/>
      <c r="K28" s="127"/>
      <c r="L28" s="127"/>
      <c r="M28" s="127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</row>
    <row r="29" spans="1:62" s="128" customFormat="1" ht="11.25" customHeight="1">
      <c r="A29" s="124"/>
      <c r="B29" s="141" t="s">
        <v>13</v>
      </c>
      <c r="C29" s="126"/>
      <c r="D29" s="126"/>
      <c r="E29" s="126"/>
      <c r="F29" s="129">
        <f>SUM(F12:F13,F17:F19,F24:F25,F28)</f>
        <v>170053.5</v>
      </c>
      <c r="G29" s="142"/>
      <c r="H29" s="135"/>
      <c r="I29" s="127"/>
      <c r="J29" s="127"/>
      <c r="K29" s="127"/>
      <c r="L29" s="127"/>
      <c r="M29" s="127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</row>
    <row r="30" spans="1:62" s="128" customFormat="1" ht="9" customHeight="1">
      <c r="A30" s="124"/>
      <c r="B30" s="141"/>
      <c r="C30" s="126"/>
      <c r="D30" s="126"/>
      <c r="E30" s="126"/>
      <c r="F30" s="126"/>
      <c r="G30" s="142"/>
      <c r="H30" s="135"/>
      <c r="I30" s="127"/>
      <c r="J30" s="127"/>
      <c r="K30" s="127"/>
      <c r="L30" s="127"/>
      <c r="M30" s="127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</row>
    <row r="31" spans="1:62" s="115" customFormat="1" ht="15.75" customHeight="1">
      <c r="A31" s="143" t="s">
        <v>17</v>
      </c>
      <c r="B31" s="121" t="s">
        <v>50</v>
      </c>
      <c r="C31" s="144"/>
      <c r="D31" s="144"/>
      <c r="E31" s="144"/>
      <c r="F31" s="144"/>
      <c r="G31" s="53"/>
      <c r="H31" s="56"/>
      <c r="I31" s="56"/>
      <c r="J31" s="56"/>
      <c r="K31" s="56"/>
      <c r="L31" s="56"/>
      <c r="M31" s="56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</row>
    <row r="32" spans="1:62" s="128" customFormat="1" ht="14.25" customHeight="1">
      <c r="A32" s="120">
        <v>1</v>
      </c>
      <c r="B32" s="134" t="s">
        <v>70</v>
      </c>
      <c r="C32" s="126"/>
      <c r="D32" s="126"/>
      <c r="E32" s="126"/>
      <c r="F32" s="126" t="e">
        <f>+#REF!</f>
        <v>#REF!</v>
      </c>
      <c r="G32" s="145"/>
      <c r="H32" s="56"/>
      <c r="I32" s="56"/>
      <c r="J32" s="56"/>
      <c r="K32" s="56"/>
      <c r="L32" s="56"/>
      <c r="M32" s="56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</row>
    <row r="33" spans="1:62" s="128" customFormat="1" ht="18" customHeight="1">
      <c r="A33" s="146">
        <v>1.1000000000000001</v>
      </c>
      <c r="B33" s="147" t="s">
        <v>36</v>
      </c>
      <c r="C33" s="132"/>
      <c r="D33" s="132"/>
      <c r="E33" s="132"/>
      <c r="F33" s="132" t="e">
        <f>+#REF!</f>
        <v>#REF!</v>
      </c>
      <c r="G33" s="53"/>
      <c r="H33" s="56"/>
      <c r="I33" s="56"/>
      <c r="J33" s="56"/>
      <c r="K33" s="56"/>
      <c r="L33" s="56"/>
      <c r="M33" s="56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</row>
    <row r="34" spans="1:62" s="128" customFormat="1" ht="18" customHeight="1">
      <c r="A34" s="120">
        <v>2</v>
      </c>
      <c r="B34" s="134" t="s">
        <v>51</v>
      </c>
      <c r="C34" s="126"/>
      <c r="D34" s="126"/>
      <c r="E34" s="126"/>
      <c r="F34" s="129">
        <f>SUM(F35:F36)</f>
        <v>7500</v>
      </c>
      <c r="G34" s="53"/>
      <c r="H34" s="56"/>
      <c r="I34" s="56"/>
      <c r="J34" s="56"/>
      <c r="K34" s="56"/>
      <c r="L34" s="56"/>
      <c r="M34" s="56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</row>
    <row r="35" spans="1:62" s="115" customFormat="1" ht="18" customHeight="1">
      <c r="A35" s="146">
        <v>2.1</v>
      </c>
      <c r="B35" s="131" t="s">
        <v>94</v>
      </c>
      <c r="C35" s="132"/>
      <c r="D35" s="132"/>
      <c r="E35" s="132"/>
      <c r="F35" s="132">
        <v>6000</v>
      </c>
      <c r="G35" s="53"/>
      <c r="H35" s="56"/>
      <c r="I35" s="56"/>
      <c r="J35" s="56"/>
      <c r="K35" s="56"/>
      <c r="L35" s="56"/>
      <c r="M35" s="56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</row>
    <row r="36" spans="1:62" s="115" customFormat="1" ht="18" customHeight="1">
      <c r="A36" s="146">
        <v>2.2000000000000002</v>
      </c>
      <c r="B36" s="147" t="s">
        <v>101</v>
      </c>
      <c r="C36" s="132"/>
      <c r="D36" s="132"/>
      <c r="E36" s="132"/>
      <c r="F36" s="132">
        <v>1500</v>
      </c>
      <c r="G36" s="53"/>
      <c r="H36" s="56"/>
      <c r="I36" s="56"/>
      <c r="J36" s="56"/>
      <c r="K36" s="56"/>
      <c r="L36" s="56"/>
      <c r="M36" s="56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</row>
    <row r="37" spans="1:62" s="128" customFormat="1" ht="18" customHeight="1">
      <c r="A37" s="120">
        <v>3</v>
      </c>
      <c r="B37" s="134" t="s">
        <v>52</v>
      </c>
      <c r="C37" s="126"/>
      <c r="D37" s="126"/>
      <c r="E37" s="126"/>
      <c r="F37" s="129">
        <f t="shared" ref="F37" si="2">SUM(F38:F39)</f>
        <v>470</v>
      </c>
      <c r="G37" s="53"/>
      <c r="H37" s="56"/>
      <c r="I37" s="56"/>
      <c r="J37" s="56"/>
      <c r="K37" s="56"/>
      <c r="L37" s="56"/>
      <c r="M37" s="56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</row>
    <row r="38" spans="1:62" s="115" customFormat="1" ht="18" customHeight="1">
      <c r="A38" s="146">
        <v>3.1</v>
      </c>
      <c r="B38" s="147" t="s">
        <v>102</v>
      </c>
      <c r="C38" s="132"/>
      <c r="D38" s="132"/>
      <c r="E38" s="132"/>
      <c r="F38" s="132">
        <v>450</v>
      </c>
      <c r="G38" s="53"/>
      <c r="H38" s="56"/>
      <c r="I38" s="56"/>
      <c r="J38" s="56"/>
      <c r="K38" s="56"/>
      <c r="L38" s="56"/>
      <c r="M38" s="56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</row>
    <row r="39" spans="1:62" s="115" customFormat="1" ht="18" customHeight="1">
      <c r="A39" s="146">
        <v>3.2</v>
      </c>
      <c r="B39" s="131" t="s">
        <v>103</v>
      </c>
      <c r="C39" s="132"/>
      <c r="D39" s="132"/>
      <c r="E39" s="132"/>
      <c r="F39" s="132">
        <v>20</v>
      </c>
      <c r="G39" s="53"/>
      <c r="H39" s="56"/>
      <c r="I39" s="56"/>
      <c r="J39" s="56"/>
      <c r="K39" s="56"/>
      <c r="L39" s="56"/>
      <c r="M39" s="56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</row>
    <row r="40" spans="1:62" s="128" customFormat="1" ht="18" customHeight="1">
      <c r="A40" s="120">
        <v>4</v>
      </c>
      <c r="B40" s="134" t="s">
        <v>71</v>
      </c>
      <c r="C40" s="144"/>
      <c r="D40" s="144"/>
      <c r="E40" s="144"/>
      <c r="F40" s="129">
        <f>SUM(F41:F43)</f>
        <v>223.8</v>
      </c>
      <c r="G40" s="53"/>
      <c r="H40" s="56"/>
      <c r="I40" s="56"/>
      <c r="J40" s="56"/>
      <c r="K40" s="56"/>
      <c r="L40" s="56"/>
      <c r="M40" s="56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</row>
    <row r="41" spans="1:62" s="115" customFormat="1" ht="18" customHeight="1">
      <c r="A41" s="146">
        <v>4.0999999999999996</v>
      </c>
      <c r="B41" s="147" t="s">
        <v>8</v>
      </c>
      <c r="C41" s="132"/>
      <c r="D41" s="132"/>
      <c r="E41" s="132"/>
      <c r="F41" s="132">
        <v>97</v>
      </c>
      <c r="G41" s="53"/>
      <c r="H41" s="56"/>
      <c r="I41" s="56"/>
      <c r="J41" s="56"/>
      <c r="K41" s="56"/>
      <c r="L41" s="56"/>
      <c r="M41" s="56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</row>
    <row r="42" spans="1:62" s="115" customFormat="1" ht="18" customHeight="1">
      <c r="A42" s="146">
        <v>4.2</v>
      </c>
      <c r="B42" s="131" t="s">
        <v>9</v>
      </c>
      <c r="C42" s="132"/>
      <c r="D42" s="132"/>
      <c r="E42" s="132"/>
      <c r="F42" s="132">
        <v>126.8</v>
      </c>
      <c r="G42" s="53"/>
      <c r="H42" s="56"/>
      <c r="I42" s="56"/>
      <c r="J42" s="56"/>
      <c r="K42" s="56"/>
      <c r="L42" s="56"/>
      <c r="M42" s="56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</row>
    <row r="43" spans="1:62" s="115" customFormat="1" ht="18" customHeight="1">
      <c r="A43" s="146">
        <v>4.3</v>
      </c>
      <c r="B43" s="131" t="s">
        <v>10</v>
      </c>
      <c r="C43" s="132"/>
      <c r="D43" s="132"/>
      <c r="E43" s="132"/>
      <c r="F43" s="132">
        <v>0</v>
      </c>
      <c r="G43" s="53"/>
      <c r="H43" s="56"/>
      <c r="I43" s="56"/>
      <c r="J43" s="56"/>
      <c r="K43" s="56"/>
      <c r="L43" s="56"/>
      <c r="M43" s="56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</row>
    <row r="44" spans="1:62" s="128" customFormat="1" ht="18" customHeight="1">
      <c r="A44" s="120">
        <v>5</v>
      </c>
      <c r="B44" s="125" t="s">
        <v>72</v>
      </c>
      <c r="C44" s="126"/>
      <c r="D44" s="126"/>
      <c r="E44" s="126"/>
      <c r="F44" s="126">
        <v>50</v>
      </c>
      <c r="G44" s="53" t="s">
        <v>54</v>
      </c>
      <c r="H44" s="56"/>
      <c r="I44" s="56"/>
      <c r="J44" s="56"/>
      <c r="K44" s="56"/>
      <c r="L44" s="56"/>
      <c r="M44" s="56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</row>
    <row r="45" spans="1:62" s="128" customFormat="1" ht="18" hidden="1" customHeight="1">
      <c r="A45" s="120">
        <v>6</v>
      </c>
      <c r="B45" s="125" t="s">
        <v>55</v>
      </c>
      <c r="C45" s="126"/>
      <c r="D45" s="126"/>
      <c r="E45" s="126"/>
      <c r="F45" s="126"/>
      <c r="G45" s="147" t="s">
        <v>73</v>
      </c>
      <c r="H45" s="56"/>
      <c r="I45" s="56"/>
      <c r="J45" s="56"/>
      <c r="K45" s="148"/>
      <c r="L45" s="56"/>
      <c r="M45" s="56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</row>
    <row r="46" spans="1:62" s="128" customFormat="1" ht="18" hidden="1" customHeight="1">
      <c r="A46" s="120">
        <v>7</v>
      </c>
      <c r="B46" s="148" t="s">
        <v>74</v>
      </c>
      <c r="C46" s="126"/>
      <c r="D46" s="126"/>
      <c r="E46" s="126"/>
      <c r="F46" s="126"/>
      <c r="G46" s="140"/>
      <c r="H46" s="56"/>
      <c r="I46" s="56"/>
      <c r="J46" s="56"/>
      <c r="K46" s="56"/>
      <c r="L46" s="56"/>
      <c r="M46" s="56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</row>
    <row r="47" spans="1:62" s="128" customFormat="1" ht="18" customHeight="1">
      <c r="A47" s="120">
        <v>6</v>
      </c>
      <c r="B47" s="148" t="s">
        <v>65</v>
      </c>
      <c r="C47" s="126"/>
      <c r="D47" s="126"/>
      <c r="E47" s="126"/>
      <c r="F47" s="126">
        <v>245</v>
      </c>
      <c r="G47" s="86" t="s">
        <v>88</v>
      </c>
      <c r="H47" s="56"/>
      <c r="I47" s="56"/>
      <c r="J47" s="56"/>
      <c r="K47" s="56"/>
      <c r="L47" s="56"/>
      <c r="M47" s="56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</row>
    <row r="48" spans="1:62" s="128" customFormat="1" ht="20.25" customHeight="1">
      <c r="A48" s="120">
        <v>7</v>
      </c>
      <c r="B48" s="149" t="s">
        <v>136</v>
      </c>
      <c r="C48" s="126"/>
      <c r="D48" s="126"/>
      <c r="E48" s="126"/>
      <c r="F48" s="129">
        <f t="shared" ref="F48" si="3">SUM(F49:F56)</f>
        <v>278</v>
      </c>
      <c r="G48" s="140"/>
      <c r="H48" s="56"/>
      <c r="I48" s="56"/>
      <c r="J48" s="56"/>
      <c r="K48" s="56"/>
      <c r="L48" s="56"/>
      <c r="M48" s="56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</row>
    <row r="49" spans="1:62" s="115" customFormat="1" ht="18" customHeight="1">
      <c r="A49" s="146">
        <v>9.1</v>
      </c>
      <c r="B49" s="150" t="s">
        <v>56</v>
      </c>
      <c r="C49" s="132"/>
      <c r="D49" s="132"/>
      <c r="E49" s="132"/>
      <c r="F49" s="132"/>
      <c r="G49" s="86" t="s">
        <v>93</v>
      </c>
      <c r="H49" s="56"/>
      <c r="I49" s="56"/>
      <c r="J49" s="56"/>
      <c r="K49" s="56"/>
      <c r="L49" s="56"/>
      <c r="M49" s="56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</row>
    <row r="50" spans="1:62" s="115" customFormat="1" ht="18" customHeight="1">
      <c r="A50" s="146">
        <v>7.1</v>
      </c>
      <c r="B50" s="150" t="s">
        <v>57</v>
      </c>
      <c r="C50" s="132"/>
      <c r="D50" s="132"/>
      <c r="E50" s="132"/>
      <c r="F50" s="132">
        <v>110</v>
      </c>
      <c r="G50" s="86" t="s">
        <v>63</v>
      </c>
      <c r="H50" s="56"/>
      <c r="I50" s="56"/>
      <c r="J50" s="56"/>
      <c r="K50" s="56"/>
      <c r="L50" s="56"/>
      <c r="M50" s="56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</row>
    <row r="51" spans="1:62" s="115" customFormat="1" ht="21" customHeight="1">
      <c r="A51" s="146">
        <v>7.2</v>
      </c>
      <c r="B51" s="150" t="s">
        <v>58</v>
      </c>
      <c r="C51" s="132"/>
      <c r="D51" s="132"/>
      <c r="E51" s="132"/>
      <c r="F51" s="132">
        <v>28</v>
      </c>
      <c r="G51" s="86" t="s">
        <v>92</v>
      </c>
      <c r="H51" s="56"/>
      <c r="I51" s="56"/>
      <c r="J51" s="56"/>
      <c r="K51" s="56"/>
      <c r="L51" s="56"/>
      <c r="M51" s="56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</row>
    <row r="52" spans="1:62" s="115" customFormat="1" ht="18" customHeight="1">
      <c r="A52" s="146">
        <v>7.3</v>
      </c>
      <c r="B52" s="150" t="s">
        <v>59</v>
      </c>
      <c r="C52" s="132"/>
      <c r="D52" s="132"/>
      <c r="E52" s="132"/>
      <c r="F52" s="132">
        <v>140</v>
      </c>
      <c r="G52" s="86" t="s">
        <v>91</v>
      </c>
      <c r="H52" s="56"/>
      <c r="I52" s="56"/>
      <c r="J52" s="56"/>
      <c r="K52" s="56"/>
      <c r="L52" s="56"/>
      <c r="M52" s="56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</row>
    <row r="53" spans="1:62" s="115" customFormat="1" ht="18" hidden="1" customHeight="1">
      <c r="A53" s="146">
        <v>9.5</v>
      </c>
      <c r="B53" s="150" t="s">
        <v>60</v>
      </c>
      <c r="C53" s="132"/>
      <c r="D53" s="132"/>
      <c r="E53" s="132"/>
      <c r="F53" s="132"/>
      <c r="G53" s="86" t="s">
        <v>90</v>
      </c>
      <c r="H53" s="56"/>
      <c r="I53" s="56"/>
      <c r="J53" s="56"/>
      <c r="K53" s="56"/>
      <c r="L53" s="56"/>
      <c r="M53" s="56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</row>
    <row r="54" spans="1:62" s="115" customFormat="1" ht="18" hidden="1" customHeight="1">
      <c r="A54" s="146">
        <v>9.6</v>
      </c>
      <c r="B54" s="150" t="s">
        <v>61</v>
      </c>
      <c r="C54" s="132"/>
      <c r="D54" s="132"/>
      <c r="E54" s="132"/>
      <c r="F54" s="132"/>
      <c r="G54" s="86" t="s">
        <v>89</v>
      </c>
      <c r="H54" s="56"/>
      <c r="I54" s="56"/>
      <c r="J54" s="56"/>
      <c r="K54" s="56"/>
      <c r="L54" s="56"/>
      <c r="M54" s="56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</row>
    <row r="55" spans="1:62" s="115" customFormat="1" ht="18" hidden="1" customHeight="1">
      <c r="A55" s="146">
        <v>9.6999999999999993</v>
      </c>
      <c r="B55" s="150" t="s">
        <v>76</v>
      </c>
      <c r="C55" s="132"/>
      <c r="D55" s="132"/>
      <c r="E55" s="132"/>
      <c r="F55" s="132"/>
      <c r="G55" s="86" t="s">
        <v>64</v>
      </c>
      <c r="H55" s="56"/>
      <c r="I55" s="56"/>
      <c r="J55" s="56"/>
      <c r="K55" s="56"/>
      <c r="L55" s="56"/>
      <c r="M55" s="56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</row>
    <row r="56" spans="1:62" s="115" customFormat="1" ht="18" hidden="1" customHeight="1">
      <c r="A56" s="146">
        <v>9.8000000000000007</v>
      </c>
      <c r="B56" s="150" t="s">
        <v>62</v>
      </c>
      <c r="C56" s="132"/>
      <c r="D56" s="132"/>
      <c r="E56" s="132"/>
      <c r="F56" s="132"/>
      <c r="G56" s="86" t="s">
        <v>125</v>
      </c>
      <c r="H56" s="56"/>
      <c r="I56" s="56"/>
      <c r="J56" s="56"/>
      <c r="K56" s="56"/>
      <c r="L56" s="56"/>
      <c r="M56" s="56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</row>
    <row r="57" spans="1:62" s="128" customFormat="1" ht="19.5" customHeight="1">
      <c r="A57" s="120">
        <v>8</v>
      </c>
      <c r="B57" s="148" t="s">
        <v>77</v>
      </c>
      <c r="C57" s="126"/>
      <c r="D57" s="126"/>
      <c r="E57" s="126"/>
      <c r="F57" s="129">
        <f t="shared" ref="F57" si="4">SUM(F58:F59)</f>
        <v>1526.5</v>
      </c>
      <c r="G57" s="53"/>
      <c r="H57" s="56"/>
      <c r="I57" s="56"/>
      <c r="J57" s="56"/>
      <c r="K57" s="56"/>
      <c r="L57" s="56"/>
      <c r="M57" s="56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</row>
    <row r="58" spans="1:62" s="115" customFormat="1" ht="18" customHeight="1">
      <c r="A58" s="151">
        <v>8.1</v>
      </c>
      <c r="B58" s="152" t="s">
        <v>66</v>
      </c>
      <c r="C58" s="132"/>
      <c r="D58" s="132"/>
      <c r="E58" s="132"/>
      <c r="F58" s="132">
        <v>952</v>
      </c>
      <c r="G58" s="86" t="s">
        <v>68</v>
      </c>
      <c r="H58" s="56"/>
      <c r="I58" s="56"/>
      <c r="J58" s="56"/>
      <c r="K58" s="56"/>
      <c r="L58" s="56"/>
      <c r="M58" s="56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</row>
    <row r="59" spans="1:62" s="115" customFormat="1" ht="18" customHeight="1">
      <c r="A59" s="151">
        <v>8.1999999999999993</v>
      </c>
      <c r="B59" s="152" t="s">
        <v>67</v>
      </c>
      <c r="C59" s="132"/>
      <c r="D59" s="132"/>
      <c r="E59" s="132"/>
      <c r="F59" s="132">
        <v>574.5</v>
      </c>
      <c r="G59" s="66" t="s">
        <v>152</v>
      </c>
      <c r="H59" s="56"/>
      <c r="I59" s="56"/>
      <c r="J59" s="56"/>
      <c r="K59" s="56"/>
      <c r="L59" s="56"/>
      <c r="M59" s="56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</row>
    <row r="60" spans="1:62" s="128" customFormat="1" ht="21" customHeight="1">
      <c r="A60" s="153">
        <v>9</v>
      </c>
      <c r="B60" s="148" t="s">
        <v>69</v>
      </c>
      <c r="C60" s="126"/>
      <c r="D60" s="126"/>
      <c r="E60" s="126"/>
      <c r="F60" s="129">
        <f>SUM(F61:F65)</f>
        <v>1537.6</v>
      </c>
      <c r="G60" s="86"/>
      <c r="H60" s="56"/>
      <c r="I60" s="56"/>
      <c r="J60" s="56"/>
      <c r="K60" s="56"/>
      <c r="L60" s="56"/>
      <c r="M60" s="56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</row>
    <row r="61" spans="1:62" s="115" customFormat="1" ht="18" customHeight="1">
      <c r="A61" s="151">
        <v>9.1</v>
      </c>
      <c r="B61" s="152" t="s">
        <v>81</v>
      </c>
      <c r="C61" s="132"/>
      <c r="D61" s="132"/>
      <c r="E61" s="132"/>
      <c r="F61" s="132">
        <v>900</v>
      </c>
      <c r="G61" s="86" t="s">
        <v>86</v>
      </c>
      <c r="H61" s="56"/>
      <c r="I61" s="56"/>
      <c r="J61" s="56"/>
      <c r="K61" s="56"/>
      <c r="L61" s="56"/>
      <c r="M61" s="56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</row>
    <row r="62" spans="1:62" s="115" customFormat="1" ht="18" customHeight="1">
      <c r="A62" s="151">
        <v>9.1999999999999993</v>
      </c>
      <c r="B62" s="152" t="s">
        <v>80</v>
      </c>
      <c r="C62" s="132"/>
      <c r="D62" s="132"/>
      <c r="E62" s="132"/>
      <c r="F62" s="132">
        <v>487.6</v>
      </c>
      <c r="G62" s="53" t="s">
        <v>78</v>
      </c>
      <c r="H62" s="56"/>
      <c r="I62" s="56"/>
      <c r="J62" s="56"/>
      <c r="K62" s="56"/>
      <c r="L62" s="56"/>
      <c r="M62" s="56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</row>
    <row r="63" spans="1:62" s="115" customFormat="1" ht="18" hidden="1" customHeight="1">
      <c r="A63" s="151">
        <v>9.3000000000000007</v>
      </c>
      <c r="B63" s="152" t="s">
        <v>82</v>
      </c>
      <c r="C63" s="132"/>
      <c r="D63" s="132"/>
      <c r="E63" s="132"/>
      <c r="F63" s="132"/>
      <c r="G63" s="86" t="s">
        <v>79</v>
      </c>
      <c r="H63" s="56"/>
      <c r="I63" s="56"/>
      <c r="J63" s="56"/>
      <c r="K63" s="56"/>
      <c r="L63" s="56"/>
      <c r="M63" s="56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</row>
    <row r="64" spans="1:62" s="115" customFormat="1" ht="17.25" hidden="1" customHeight="1">
      <c r="A64" s="151">
        <v>11.4</v>
      </c>
      <c r="B64" s="152" t="s">
        <v>83</v>
      </c>
      <c r="C64" s="132"/>
      <c r="D64" s="132"/>
      <c r="E64" s="132"/>
      <c r="F64" s="132"/>
      <c r="G64" s="86"/>
      <c r="H64" s="56"/>
      <c r="I64" s="56"/>
      <c r="J64" s="56"/>
      <c r="K64" s="56"/>
      <c r="L64" s="56"/>
      <c r="M64" s="56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</row>
    <row r="65" spans="1:62" s="115" customFormat="1" ht="18" customHeight="1">
      <c r="A65" s="151">
        <v>9.3000000000000007</v>
      </c>
      <c r="B65" s="150" t="s">
        <v>84</v>
      </c>
      <c r="C65" s="132"/>
      <c r="D65" s="132"/>
      <c r="E65" s="132"/>
      <c r="F65" s="132">
        <v>150</v>
      </c>
      <c r="G65" s="86" t="s">
        <v>87</v>
      </c>
      <c r="H65" s="56"/>
      <c r="I65" s="56"/>
      <c r="J65" s="56"/>
      <c r="K65" s="56"/>
      <c r="L65" s="56"/>
      <c r="M65" s="56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</row>
    <row r="66" spans="1:62" s="128" customFormat="1" ht="18" hidden="1" customHeight="1">
      <c r="A66" s="120">
        <v>12</v>
      </c>
      <c r="B66" s="148" t="s">
        <v>85</v>
      </c>
      <c r="C66" s="126"/>
      <c r="D66" s="126"/>
      <c r="E66" s="126"/>
      <c r="F66" s="126">
        <f>+F67</f>
        <v>0</v>
      </c>
      <c r="G66" s="154"/>
      <c r="H66" s="56"/>
      <c r="I66" s="56"/>
      <c r="J66" s="56"/>
      <c r="K66" s="56"/>
      <c r="L66" s="56"/>
      <c r="M66" s="56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</row>
    <row r="67" spans="1:62" s="157" customFormat="1" ht="33" hidden="1" customHeight="1">
      <c r="A67" s="151">
        <v>12.1</v>
      </c>
      <c r="B67" s="150" t="s">
        <v>144</v>
      </c>
      <c r="C67" s="155"/>
      <c r="D67" s="126"/>
      <c r="E67" s="126"/>
      <c r="F67" s="132"/>
      <c r="G67" s="140"/>
      <c r="H67" s="146"/>
      <c r="I67" s="151"/>
      <c r="J67" s="56"/>
      <c r="K67" s="56"/>
      <c r="L67" s="56"/>
      <c r="M67" s="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6"/>
      <c r="BH67" s="156"/>
      <c r="BI67" s="156"/>
      <c r="BJ67" s="156"/>
    </row>
    <row r="68" spans="1:62" s="157" customFormat="1" ht="18" hidden="1" customHeight="1">
      <c r="A68" s="120">
        <v>13</v>
      </c>
      <c r="B68" s="158"/>
      <c r="C68" s="155"/>
      <c r="D68" s="126"/>
      <c r="E68" s="126"/>
      <c r="F68" s="126"/>
      <c r="G68" s="140" t="s">
        <v>114</v>
      </c>
      <c r="H68" s="146"/>
      <c r="I68" s="151"/>
      <c r="J68" s="56"/>
      <c r="K68" s="56"/>
      <c r="L68" s="56"/>
      <c r="M68" s="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I68" s="156"/>
      <c r="BJ68" s="156"/>
    </row>
    <row r="69" spans="1:62" s="128" customFormat="1" ht="22.5" hidden="1" customHeight="1">
      <c r="A69" s="120">
        <v>14</v>
      </c>
      <c r="B69" s="149" t="s">
        <v>137</v>
      </c>
      <c r="C69" s="144"/>
      <c r="D69" s="144"/>
      <c r="E69" s="144"/>
      <c r="F69" s="126"/>
      <c r="G69" s="86" t="s">
        <v>112</v>
      </c>
      <c r="H69" s="56"/>
      <c r="I69" s="56"/>
      <c r="J69" s="56"/>
      <c r="K69" s="56"/>
      <c r="L69" s="56"/>
      <c r="M69" s="56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</row>
    <row r="70" spans="1:62" s="128" customFormat="1" ht="17.25" customHeight="1">
      <c r="A70" s="143">
        <v>10</v>
      </c>
      <c r="B70" s="134" t="s">
        <v>53</v>
      </c>
      <c r="C70" s="126"/>
      <c r="D70" s="126"/>
      <c r="E70" s="126"/>
      <c r="F70" s="129">
        <f t="shared" ref="F70" si="5">SUM(F71:F72)</f>
        <v>361</v>
      </c>
      <c r="G70" s="86"/>
      <c r="H70" s="56"/>
      <c r="I70" s="56"/>
      <c r="J70" s="56"/>
      <c r="K70" s="56"/>
      <c r="L70" s="56"/>
      <c r="M70" s="56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</row>
    <row r="71" spans="1:62" s="115" customFormat="1" ht="18" customHeight="1">
      <c r="A71" s="151">
        <v>10.1</v>
      </c>
      <c r="B71" s="131" t="s">
        <v>99</v>
      </c>
      <c r="C71" s="132"/>
      <c r="D71" s="132"/>
      <c r="E71" s="132"/>
      <c r="F71" s="132">
        <v>312</v>
      </c>
      <c r="G71" s="86"/>
      <c r="H71" s="56"/>
      <c r="I71" s="56"/>
      <c r="J71" s="56"/>
      <c r="K71" s="56"/>
      <c r="L71" s="56"/>
      <c r="M71" s="56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</row>
    <row r="72" spans="1:62" s="115" customFormat="1" ht="18" customHeight="1">
      <c r="A72" s="151">
        <v>10.199999999999999</v>
      </c>
      <c r="B72" s="131" t="s">
        <v>100</v>
      </c>
      <c r="C72" s="132"/>
      <c r="D72" s="132"/>
      <c r="E72" s="132"/>
      <c r="F72" s="132">
        <v>49</v>
      </c>
      <c r="G72" s="86" t="s">
        <v>153</v>
      </c>
      <c r="H72" s="56"/>
      <c r="I72" s="56"/>
      <c r="J72" s="56"/>
      <c r="K72" s="56"/>
      <c r="L72" s="56"/>
      <c r="M72" s="56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</row>
    <row r="73" spans="1:62" s="128" customFormat="1" ht="18" customHeight="1">
      <c r="A73" s="143">
        <v>11</v>
      </c>
      <c r="B73" s="159" t="s">
        <v>138</v>
      </c>
      <c r="C73" s="126"/>
      <c r="D73" s="126"/>
      <c r="E73" s="126"/>
      <c r="F73" s="126">
        <f>+F74</f>
        <v>2581.9</v>
      </c>
      <c r="G73" s="156"/>
      <c r="H73" s="127"/>
      <c r="I73" s="127"/>
      <c r="J73" s="127"/>
      <c r="K73" s="127"/>
      <c r="L73" s="127"/>
      <c r="M73" s="127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</row>
    <row r="74" spans="1:62" s="115" customFormat="1" ht="18" customHeight="1">
      <c r="A74" s="151">
        <v>11.1</v>
      </c>
      <c r="B74" s="160" t="s">
        <v>40</v>
      </c>
      <c r="C74" s="132"/>
      <c r="D74" s="132"/>
      <c r="E74" s="132"/>
      <c r="F74" s="132">
        <v>2581.9</v>
      </c>
      <c r="G74" s="86"/>
      <c r="H74" s="56"/>
      <c r="I74" s="56"/>
      <c r="J74" s="56"/>
      <c r="K74" s="56"/>
      <c r="L74" s="56"/>
      <c r="M74" s="56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</row>
    <row r="75" spans="1:62" s="128" customFormat="1" ht="18.75" hidden="1" customHeight="1">
      <c r="A75" s="143">
        <v>17</v>
      </c>
      <c r="B75" s="134" t="s">
        <v>135</v>
      </c>
      <c r="C75" s="126"/>
      <c r="D75" s="126"/>
      <c r="E75" s="126"/>
      <c r="F75" s="126"/>
      <c r="G75" s="53"/>
      <c r="H75" s="56"/>
      <c r="I75" s="56"/>
      <c r="J75" s="56"/>
      <c r="K75" s="56"/>
      <c r="L75" s="56"/>
      <c r="M75" s="56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</row>
    <row r="76" spans="1:62" s="128" customFormat="1" ht="33.75" customHeight="1">
      <c r="A76" s="143" t="s">
        <v>18</v>
      </c>
      <c r="B76" s="141" t="s">
        <v>14</v>
      </c>
      <c r="C76" s="144"/>
      <c r="D76" s="144"/>
      <c r="E76" s="144"/>
      <c r="F76" s="129" t="e">
        <f>SUM(F32,F34,F37,F40,F44:F48,F57,F60,F66,F68:F70,F73,F75)</f>
        <v>#REF!</v>
      </c>
      <c r="G76" s="161" t="e">
        <f>+F29-F76</f>
        <v>#REF!</v>
      </c>
      <c r="H76" s="56"/>
      <c r="I76" s="56"/>
      <c r="J76" s="56"/>
      <c r="K76" s="56"/>
      <c r="L76" s="56"/>
      <c r="M76" s="56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</row>
    <row r="77" spans="1:62" s="128" customFormat="1" ht="6" customHeight="1">
      <c r="A77" s="162"/>
      <c r="B77" s="163"/>
      <c r="C77" s="164"/>
      <c r="G77" s="53"/>
      <c r="H77" s="56"/>
      <c r="I77" s="56"/>
      <c r="J77" s="56"/>
      <c r="K77" s="56"/>
      <c r="L77" s="56"/>
      <c r="M77" s="56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</row>
    <row r="78" spans="1:62" s="115" customFormat="1" ht="11.25">
      <c r="A78" s="165"/>
      <c r="B78" s="121" t="s">
        <v>27</v>
      </c>
      <c r="C78" s="165"/>
      <c r="D78" s="172" t="s">
        <v>157</v>
      </c>
      <c r="E78" s="172"/>
      <c r="G78" s="53"/>
      <c r="H78" s="56"/>
      <c r="I78" s="56"/>
      <c r="J78" s="56"/>
      <c r="K78" s="56"/>
      <c r="L78" s="56"/>
      <c r="M78" s="56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</row>
    <row r="79" spans="1:62" s="115" customFormat="1" ht="12.75" customHeight="1">
      <c r="A79" s="166"/>
      <c r="B79" s="167"/>
      <c r="C79" s="165"/>
      <c r="D79" s="171" t="s">
        <v>4</v>
      </c>
      <c r="E79" s="171"/>
      <c r="G79" s="53"/>
      <c r="H79" s="56"/>
      <c r="I79" s="56"/>
      <c r="J79" s="56"/>
      <c r="K79" s="56"/>
      <c r="L79" s="56"/>
      <c r="M79" s="56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</row>
    <row r="80" spans="1:62" s="115" customFormat="1" ht="5.25" customHeight="1">
      <c r="A80" s="166"/>
      <c r="B80" s="167"/>
      <c r="C80" s="165"/>
      <c r="D80" s="18"/>
      <c r="E80" s="18"/>
      <c r="G80" s="53"/>
      <c r="H80" s="56"/>
      <c r="I80" s="56"/>
      <c r="J80" s="56"/>
      <c r="K80" s="56"/>
      <c r="L80" s="56"/>
      <c r="M80" s="56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</row>
    <row r="81" spans="2:62" s="168" customFormat="1" ht="11.25">
      <c r="B81" s="97" t="s">
        <v>1</v>
      </c>
      <c r="D81" s="172" t="s">
        <v>154</v>
      </c>
      <c r="E81" s="172"/>
      <c r="G81" s="53"/>
      <c r="H81" s="56"/>
      <c r="I81" s="56"/>
      <c r="J81" s="56"/>
      <c r="K81" s="56"/>
      <c r="L81" s="56"/>
      <c r="M81" s="5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</row>
    <row r="82" spans="2:62" s="168" customFormat="1" ht="13.5" customHeight="1">
      <c r="B82" s="168" t="s">
        <v>3</v>
      </c>
      <c r="D82" s="171" t="s">
        <v>4</v>
      </c>
      <c r="E82" s="171"/>
      <c r="G82" s="53"/>
      <c r="H82" s="56"/>
      <c r="I82" s="56"/>
      <c r="J82" s="56"/>
      <c r="K82" s="56"/>
      <c r="L82" s="56"/>
      <c r="M82" s="5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</row>
    <row r="83" spans="2:62" s="168" customFormat="1" ht="5.25" customHeight="1">
      <c r="D83" s="18"/>
      <c r="E83" s="18"/>
      <c r="G83" s="53"/>
      <c r="H83" s="56"/>
      <c r="I83" s="56"/>
      <c r="J83" s="56"/>
      <c r="K83" s="56"/>
      <c r="L83" s="56"/>
      <c r="M83" s="5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</row>
    <row r="84" spans="2:62" s="168" customFormat="1" ht="11.25">
      <c r="B84" s="169" t="s">
        <v>5</v>
      </c>
      <c r="D84" s="172" t="s">
        <v>155</v>
      </c>
      <c r="E84" s="172"/>
      <c r="G84" s="53"/>
      <c r="H84" s="56"/>
      <c r="I84" s="56"/>
      <c r="J84" s="56"/>
      <c r="K84" s="56"/>
      <c r="L84" s="56"/>
      <c r="M84" s="5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</row>
    <row r="85" spans="2:62" s="168" customFormat="1" ht="12" customHeight="1">
      <c r="D85" s="171" t="s">
        <v>4</v>
      </c>
      <c r="E85" s="171"/>
      <c r="G85" s="53"/>
      <c r="H85" s="56"/>
      <c r="I85" s="56"/>
      <c r="J85" s="56"/>
      <c r="K85" s="56"/>
      <c r="L85" s="56"/>
      <c r="M85" s="5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</row>
    <row r="86" spans="2:62" s="168" customFormat="1" ht="11.25">
      <c r="B86" s="170" t="s">
        <v>0</v>
      </c>
      <c r="G86" s="53"/>
      <c r="H86" s="56"/>
      <c r="I86" s="56"/>
      <c r="J86" s="56"/>
      <c r="K86" s="56"/>
      <c r="L86" s="56"/>
      <c r="M86" s="5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</row>
    <row r="87" spans="2:62" s="9" customFormat="1">
      <c r="G87" s="12"/>
      <c r="H87" s="8"/>
      <c r="I87" s="8"/>
      <c r="J87" s="8"/>
      <c r="K87" s="8"/>
      <c r="L87" s="8"/>
      <c r="M87" s="8"/>
    </row>
    <row r="88" spans="2:62" s="9" customFormat="1">
      <c r="G88" s="12"/>
      <c r="H88" s="8"/>
      <c r="I88" s="8"/>
      <c r="J88" s="8"/>
      <c r="K88" s="8"/>
      <c r="L88" s="8"/>
      <c r="M88" s="8"/>
    </row>
    <row r="89" spans="2:62" s="9" customFormat="1">
      <c r="G89" s="12"/>
      <c r="H89" s="8"/>
      <c r="I89" s="8"/>
      <c r="J89" s="8"/>
      <c r="K89" s="8"/>
      <c r="L89" s="8"/>
      <c r="M89" s="8"/>
    </row>
    <row r="90" spans="2:62" s="9" customFormat="1">
      <c r="G90" s="12"/>
      <c r="H90" s="8"/>
      <c r="I90" s="8"/>
      <c r="J90" s="8"/>
      <c r="K90" s="8"/>
      <c r="L90" s="8"/>
      <c r="M90" s="8"/>
    </row>
    <row r="91" spans="2:62" s="9" customFormat="1">
      <c r="G91" s="12"/>
      <c r="H91" s="8"/>
      <c r="I91" s="8"/>
      <c r="J91" s="8"/>
      <c r="K91" s="8"/>
      <c r="L91" s="8"/>
      <c r="M91" s="8"/>
    </row>
    <row r="92" spans="2:62" s="9" customFormat="1">
      <c r="G92" s="12"/>
      <c r="H92" s="8"/>
      <c r="I92" s="8"/>
      <c r="J92" s="8"/>
      <c r="K92" s="8"/>
      <c r="L92" s="8"/>
      <c r="M92" s="8"/>
    </row>
    <row r="93" spans="2:62" s="9" customFormat="1">
      <c r="G93" s="12"/>
      <c r="H93" s="8"/>
      <c r="I93" s="8"/>
      <c r="J93" s="8"/>
      <c r="K93" s="8"/>
      <c r="L93" s="8"/>
      <c r="M93" s="8"/>
    </row>
    <row r="94" spans="2:62" s="9" customFormat="1">
      <c r="G94" s="12"/>
      <c r="H94" s="8"/>
      <c r="I94" s="8"/>
      <c r="J94" s="8"/>
      <c r="K94" s="8"/>
      <c r="L94" s="8"/>
      <c r="M94" s="8"/>
    </row>
    <row r="95" spans="2:62" s="9" customFormat="1">
      <c r="G95" s="12"/>
      <c r="H95" s="8"/>
      <c r="I95" s="8"/>
      <c r="J95" s="8"/>
      <c r="K95" s="8"/>
      <c r="L95" s="8"/>
      <c r="M95" s="8"/>
    </row>
    <row r="96" spans="2:62" s="9" customFormat="1">
      <c r="G96" s="12"/>
      <c r="H96" s="8"/>
      <c r="I96" s="8"/>
      <c r="J96" s="8"/>
      <c r="K96" s="8"/>
      <c r="L96" s="8"/>
      <c r="M96" s="8"/>
    </row>
    <row r="97" spans="7:13" s="9" customFormat="1">
      <c r="G97" s="12"/>
      <c r="H97" s="8"/>
      <c r="I97" s="8"/>
      <c r="J97" s="8"/>
      <c r="K97" s="8"/>
      <c r="L97" s="8"/>
      <c r="M97" s="8"/>
    </row>
    <row r="98" spans="7:13" s="9" customFormat="1">
      <c r="G98" s="12"/>
      <c r="H98" s="8"/>
      <c r="I98" s="8"/>
      <c r="J98" s="8"/>
      <c r="K98" s="8"/>
      <c r="L98" s="8"/>
      <c r="M98" s="8"/>
    </row>
    <row r="99" spans="7:13" s="9" customFormat="1">
      <c r="G99" s="12"/>
      <c r="H99" s="8"/>
      <c r="I99" s="8"/>
      <c r="J99" s="8"/>
      <c r="K99" s="8"/>
      <c r="L99" s="8"/>
      <c r="M99" s="8"/>
    </row>
    <row r="100" spans="7:13" s="9" customFormat="1">
      <c r="G100" s="12"/>
      <c r="H100" s="8"/>
      <c r="I100" s="8"/>
      <c r="J100" s="8"/>
      <c r="K100" s="8"/>
      <c r="L100" s="8"/>
      <c r="M100" s="8"/>
    </row>
    <row r="101" spans="7:13" s="9" customFormat="1">
      <c r="G101" s="12"/>
      <c r="H101" s="8"/>
      <c r="I101" s="8"/>
      <c r="J101" s="8"/>
      <c r="K101" s="8"/>
      <c r="L101" s="8"/>
      <c r="M101" s="8"/>
    </row>
    <row r="102" spans="7:13" s="9" customFormat="1">
      <c r="G102" s="12"/>
      <c r="H102" s="8"/>
      <c r="I102" s="8"/>
      <c r="J102" s="8"/>
      <c r="K102" s="8"/>
      <c r="L102" s="8"/>
      <c r="M102" s="8"/>
    </row>
    <row r="103" spans="7:13" s="9" customFormat="1">
      <c r="G103" s="12"/>
      <c r="H103" s="8"/>
      <c r="I103" s="8"/>
      <c r="J103" s="8"/>
      <c r="K103" s="8"/>
      <c r="L103" s="8"/>
      <c r="M103" s="8"/>
    </row>
    <row r="104" spans="7:13" s="9" customFormat="1">
      <c r="G104" s="12"/>
      <c r="H104" s="8"/>
      <c r="I104" s="8"/>
      <c r="J104" s="8"/>
      <c r="K104" s="8"/>
      <c r="L104" s="8"/>
      <c r="M104" s="8"/>
    </row>
    <row r="105" spans="7:13" s="9" customFormat="1">
      <c r="G105" s="12"/>
      <c r="H105" s="8"/>
      <c r="I105" s="8"/>
      <c r="J105" s="8"/>
      <c r="K105" s="8"/>
      <c r="L105" s="8"/>
      <c r="M105" s="8"/>
    </row>
    <row r="106" spans="7:13" s="9" customFormat="1">
      <c r="G106" s="12"/>
      <c r="H106" s="8"/>
      <c r="I106" s="8"/>
      <c r="J106" s="8"/>
      <c r="K106" s="8"/>
      <c r="L106" s="8"/>
      <c r="M106" s="8"/>
    </row>
    <row r="107" spans="7:13" s="9" customFormat="1">
      <c r="G107" s="12"/>
      <c r="H107" s="8"/>
      <c r="I107" s="8"/>
      <c r="J107" s="8"/>
      <c r="K107" s="8"/>
      <c r="L107" s="8"/>
      <c r="M107" s="8"/>
    </row>
    <row r="108" spans="7:13" s="9" customFormat="1">
      <c r="G108" s="12"/>
      <c r="H108" s="8"/>
      <c r="I108" s="8"/>
      <c r="J108" s="8"/>
      <c r="K108" s="8"/>
      <c r="L108" s="8"/>
      <c r="M108" s="8"/>
    </row>
    <row r="109" spans="7:13" s="9" customFormat="1">
      <c r="G109" s="12"/>
      <c r="H109" s="8"/>
      <c r="I109" s="8"/>
      <c r="J109" s="8"/>
      <c r="K109" s="8"/>
      <c r="L109" s="8"/>
      <c r="M109" s="8"/>
    </row>
  </sheetData>
  <sheetProtection password="CC39" sheet="1" objects="1" scenarios="1" formatCells="0" formatColumns="0" formatRows="0" insertColumns="0" insertRows="0" insertHyperlinks="0" deleteColumns="0" deleteRows="0" sort="0" autoFilter="0" pivotTables="0"/>
  <mergeCells count="11">
    <mergeCell ref="D82:E82"/>
    <mergeCell ref="D84:E84"/>
    <mergeCell ref="D85:E85"/>
    <mergeCell ref="D81:E81"/>
    <mergeCell ref="E4:F4"/>
    <mergeCell ref="E5:F5"/>
    <mergeCell ref="A7:F7"/>
    <mergeCell ref="A8:F8"/>
    <mergeCell ref="A9:F9"/>
    <mergeCell ref="D78:E78"/>
    <mergeCell ref="D79:E79"/>
  </mergeCells>
  <pageMargins left="0.15748031496062992" right="0.19685039370078741" top="0.23622047244094491" bottom="0.27559055118110237" header="0.15748031496062992" footer="0.19685039370078741"/>
  <pageSetup paperSize="9" scale="85" orientation="portrait" r:id="rId1"/>
  <headerFooter alignWithMargins="0"/>
  <ignoredErrors>
    <ignoredError sqref="F25 F70 F60 F57 F48 F3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104"/>
  <sheetViews>
    <sheetView tabSelected="1" view="pageBreakPreview" topLeftCell="A49" zoomScaleSheetLayoutView="100" workbookViewId="0">
      <selection activeCell="B103" sqref="B103"/>
    </sheetView>
  </sheetViews>
  <sheetFormatPr defaultRowHeight="15"/>
  <cols>
    <col min="1" max="1" width="6.28515625" style="9" customWidth="1"/>
    <col min="2" max="2" width="57.7109375" style="4" customWidth="1"/>
    <col min="3" max="5" width="13.7109375" style="4" customWidth="1"/>
    <col min="6" max="6" width="13.7109375" style="9" customWidth="1"/>
    <col min="7" max="7" width="9.140625" style="6"/>
    <col min="8" max="13" width="9.140625" style="5"/>
    <col min="14" max="16384" width="9.140625" style="4"/>
  </cols>
  <sheetData>
    <row r="1" spans="1:13" s="3" customFormat="1" ht="15.75" customHeight="1">
      <c r="A1" s="100"/>
      <c r="B1" s="20"/>
      <c r="F1" s="25" t="s">
        <v>20</v>
      </c>
      <c r="G1" s="6"/>
      <c r="H1" s="2"/>
      <c r="I1" s="2"/>
      <c r="J1" s="2"/>
      <c r="K1" s="2"/>
      <c r="L1" s="2"/>
      <c r="M1" s="2"/>
    </row>
    <row r="2" spans="1:13" s="3" customFormat="1" ht="15.75" customHeight="1">
      <c r="A2" s="100"/>
      <c r="B2" s="21"/>
      <c r="F2" s="25" t="s">
        <v>21</v>
      </c>
      <c r="G2" s="6"/>
      <c r="H2" s="2"/>
      <c r="I2" s="2"/>
      <c r="J2" s="2"/>
      <c r="K2" s="2"/>
      <c r="L2" s="2"/>
      <c r="M2" s="2"/>
    </row>
    <row r="3" spans="1:13" s="3" customFormat="1" ht="15.75" customHeight="1">
      <c r="A3" s="100"/>
      <c r="B3" s="21"/>
      <c r="F3" s="25" t="s">
        <v>12</v>
      </c>
      <c r="G3" s="6"/>
      <c r="H3" s="2"/>
      <c r="I3" s="2"/>
      <c r="J3" s="2"/>
      <c r="K3" s="2"/>
      <c r="L3" s="2"/>
      <c r="M3" s="2"/>
    </row>
    <row r="4" spans="1:13" s="3" customFormat="1" ht="24" customHeight="1">
      <c r="A4" s="100"/>
      <c r="B4" s="21"/>
      <c r="E4" s="177" t="s">
        <v>126</v>
      </c>
      <c r="F4" s="177"/>
      <c r="G4" s="6"/>
      <c r="H4" s="2"/>
      <c r="I4" s="2"/>
      <c r="J4" s="2"/>
      <c r="K4" s="2"/>
      <c r="L4" s="2"/>
      <c r="M4" s="2"/>
    </row>
    <row r="5" spans="1:13" s="3" customFormat="1" ht="21" customHeight="1">
      <c r="A5" s="100"/>
      <c r="B5" s="21"/>
      <c r="E5" s="177" t="s">
        <v>141</v>
      </c>
      <c r="F5" s="177"/>
      <c r="G5" s="6"/>
      <c r="H5" s="2"/>
      <c r="I5" s="2"/>
      <c r="J5" s="2"/>
      <c r="K5" s="2"/>
      <c r="L5" s="2"/>
      <c r="M5" s="2"/>
    </row>
    <row r="6" spans="1:13" s="3" customFormat="1" ht="14.25" customHeight="1">
      <c r="A6" s="100"/>
      <c r="B6" s="21"/>
      <c r="E6" s="29"/>
      <c r="F6" s="31"/>
      <c r="G6" s="6"/>
      <c r="H6" s="2"/>
      <c r="I6" s="2"/>
      <c r="J6" s="2"/>
      <c r="K6" s="2"/>
      <c r="L6" s="2"/>
      <c r="M6" s="2"/>
    </row>
    <row r="7" spans="1:13" s="3" customFormat="1" ht="19.5" customHeight="1">
      <c r="A7" s="179" t="s">
        <v>22</v>
      </c>
      <c r="B7" s="179"/>
      <c r="C7" s="179"/>
      <c r="D7" s="179"/>
      <c r="E7" s="179"/>
      <c r="F7" s="179"/>
      <c r="G7" s="6"/>
      <c r="H7" s="2"/>
      <c r="I7" s="2"/>
      <c r="J7" s="2"/>
      <c r="K7" s="2"/>
      <c r="L7" s="2"/>
      <c r="M7" s="2"/>
    </row>
    <row r="8" spans="1:13" s="1" customFormat="1" ht="29.25" customHeight="1">
      <c r="A8" s="181" t="s">
        <v>156</v>
      </c>
      <c r="B8" s="181"/>
      <c r="C8" s="181"/>
      <c r="D8" s="181"/>
      <c r="E8" s="181"/>
      <c r="F8" s="181"/>
      <c r="G8" s="28"/>
      <c r="H8" s="7"/>
      <c r="I8" s="2"/>
      <c r="J8" s="2"/>
      <c r="K8" s="2"/>
      <c r="L8" s="2"/>
      <c r="M8" s="2"/>
    </row>
    <row r="9" spans="1:13" s="1" customFormat="1" ht="18.75" customHeight="1">
      <c r="A9" s="180" t="s">
        <v>127</v>
      </c>
      <c r="B9" s="180"/>
      <c r="C9" s="180"/>
      <c r="D9" s="180"/>
      <c r="E9" s="180"/>
      <c r="F9" s="180"/>
      <c r="G9" s="6"/>
      <c r="H9" s="2"/>
      <c r="I9" s="2"/>
      <c r="J9" s="2"/>
      <c r="K9" s="2"/>
      <c r="L9" s="2"/>
      <c r="M9" s="2"/>
    </row>
    <row r="10" spans="1:13" s="1" customFormat="1" ht="11.25" customHeight="1">
      <c r="A10" s="34"/>
      <c r="B10" s="26"/>
      <c r="C10" s="30"/>
      <c r="D10" s="30"/>
      <c r="E10" s="30"/>
      <c r="F10" s="32"/>
      <c r="G10" s="6"/>
      <c r="H10" s="2"/>
      <c r="I10" s="2"/>
      <c r="J10" s="2"/>
      <c r="K10" s="2"/>
      <c r="L10" s="2"/>
      <c r="M10" s="2"/>
    </row>
    <row r="11" spans="1:13" s="3" customFormat="1" ht="15" customHeight="1">
      <c r="A11" s="100"/>
      <c r="B11" s="19"/>
      <c r="C11" s="22"/>
      <c r="D11" s="22"/>
      <c r="E11" s="22"/>
      <c r="F11" s="33" t="s">
        <v>23</v>
      </c>
      <c r="G11" s="6"/>
      <c r="H11" s="2"/>
      <c r="I11" s="2"/>
      <c r="J11" s="2"/>
      <c r="K11" s="2"/>
      <c r="L11" s="2"/>
      <c r="M11" s="2"/>
    </row>
    <row r="12" spans="1:13" s="39" customFormat="1" ht="24.75" customHeight="1">
      <c r="A12" s="101" t="s">
        <v>2</v>
      </c>
      <c r="B12" s="35" t="s">
        <v>15</v>
      </c>
      <c r="C12" s="36" t="s">
        <v>47</v>
      </c>
      <c r="D12" s="36" t="s">
        <v>24</v>
      </c>
      <c r="E12" s="36" t="s">
        <v>25</v>
      </c>
      <c r="F12" s="37" t="s">
        <v>26</v>
      </c>
      <c r="G12" s="38"/>
    </row>
    <row r="13" spans="1:13" s="43" customFormat="1" ht="25.5" customHeight="1">
      <c r="A13" s="102" t="s">
        <v>6</v>
      </c>
      <c r="B13" s="40" t="s">
        <v>16</v>
      </c>
      <c r="C13" s="41">
        <v>4052.1</v>
      </c>
      <c r="D13" s="41">
        <v>4052</v>
      </c>
      <c r="E13" s="41">
        <v>4052.1</v>
      </c>
      <c r="F13" s="42">
        <v>4052.1</v>
      </c>
      <c r="G13" s="38"/>
      <c r="H13" s="39"/>
      <c r="I13" s="39"/>
      <c r="J13" s="39"/>
      <c r="K13" s="39"/>
      <c r="L13" s="39"/>
      <c r="M13" s="39"/>
    </row>
    <row r="14" spans="1:13" s="43" customFormat="1" ht="26.25" customHeight="1">
      <c r="A14" s="102" t="s">
        <v>7</v>
      </c>
      <c r="B14" s="40" t="s">
        <v>41</v>
      </c>
      <c r="C14" s="44">
        <f>SUM(C15:C16,C20:C22,C27:C28)</f>
        <v>30532.5</v>
      </c>
      <c r="D14" s="44">
        <f>SUM(D15:D16,D20:D22,D27:D28)</f>
        <v>69890.8</v>
      </c>
      <c r="E14" s="44">
        <f>SUM(E15:E16,E20:E22,E27:E28)</f>
        <v>109184.5</v>
      </c>
      <c r="F14" s="45" t="e">
        <f t="shared" ref="F14" si="0">SUM(F15:F16,F20:F22,F27:F28)</f>
        <v>#REF!</v>
      </c>
      <c r="G14" s="38"/>
      <c r="H14" s="39"/>
      <c r="I14" s="39"/>
      <c r="J14" s="39"/>
      <c r="K14" s="39"/>
      <c r="L14" s="39"/>
      <c r="M14" s="39"/>
    </row>
    <row r="15" spans="1:13" s="49" customFormat="1" ht="14.25" customHeight="1">
      <c r="A15" s="103">
        <v>1</v>
      </c>
      <c r="B15" s="46" t="s">
        <v>116</v>
      </c>
      <c r="C15" s="47">
        <v>30487.5</v>
      </c>
      <c r="D15" s="47">
        <v>69773.5</v>
      </c>
      <c r="E15" s="47">
        <v>109059.5</v>
      </c>
      <c r="F15" s="42">
        <f>+'Ekamutner ev caxser'!F12</f>
        <v>167347.4</v>
      </c>
      <c r="G15" s="38"/>
      <c r="H15" s="48"/>
      <c r="I15" s="48"/>
      <c r="J15" s="48"/>
      <c r="K15" s="48"/>
      <c r="L15" s="48"/>
      <c r="M15" s="48"/>
    </row>
    <row r="16" spans="1:13" s="49" customFormat="1" ht="22.5" hidden="1" customHeight="1">
      <c r="A16" s="103">
        <v>2</v>
      </c>
      <c r="B16" s="46" t="s">
        <v>120</v>
      </c>
      <c r="C16" s="44">
        <f>SUM(C17:C19)</f>
        <v>0</v>
      </c>
      <c r="D16" s="44">
        <f t="shared" ref="D16:F16" si="1">SUM(D17:D19)</f>
        <v>0</v>
      </c>
      <c r="E16" s="44">
        <f t="shared" si="1"/>
        <v>0</v>
      </c>
      <c r="F16" s="45">
        <f t="shared" si="1"/>
        <v>0</v>
      </c>
      <c r="G16" s="38"/>
      <c r="H16" s="48"/>
      <c r="I16" s="48"/>
      <c r="J16" s="48"/>
      <c r="K16" s="48"/>
      <c r="L16" s="48"/>
      <c r="M16" s="48"/>
    </row>
    <row r="17" spans="1:13" s="43" customFormat="1" ht="21.75" hidden="1" customHeight="1">
      <c r="A17" s="54">
        <v>2.1</v>
      </c>
      <c r="B17" s="50" t="s">
        <v>121</v>
      </c>
      <c r="C17" s="51"/>
      <c r="D17" s="51"/>
      <c r="E17" s="51"/>
      <c r="F17" s="52"/>
      <c r="G17" s="53" t="s">
        <v>148</v>
      </c>
      <c r="H17" s="39"/>
      <c r="I17" s="39"/>
      <c r="J17" s="39"/>
      <c r="K17" s="39"/>
      <c r="L17" s="39"/>
      <c r="M17" s="39"/>
    </row>
    <row r="18" spans="1:13" s="57" customFormat="1" ht="21.75" hidden="1" customHeight="1">
      <c r="A18" s="54">
        <v>2.2000000000000002</v>
      </c>
      <c r="B18" s="55" t="s">
        <v>122</v>
      </c>
      <c r="C18" s="52"/>
      <c r="D18" s="52"/>
      <c r="E18" s="52"/>
      <c r="F18" s="52"/>
      <c r="G18" s="53"/>
      <c r="H18" s="56"/>
      <c r="I18" s="56"/>
      <c r="J18" s="56"/>
      <c r="K18" s="56"/>
      <c r="L18" s="56"/>
      <c r="M18" s="56"/>
    </row>
    <row r="19" spans="1:13" s="57" customFormat="1" ht="21.75" hidden="1" customHeight="1">
      <c r="A19" s="54">
        <v>2.2999999999999998</v>
      </c>
      <c r="B19" s="55" t="s">
        <v>143</v>
      </c>
      <c r="C19" s="52"/>
      <c r="D19" s="52"/>
      <c r="E19" s="52"/>
      <c r="F19" s="52"/>
      <c r="G19" s="53"/>
      <c r="H19" s="56"/>
      <c r="I19" s="56"/>
      <c r="J19" s="56"/>
      <c r="K19" s="56"/>
      <c r="L19" s="56"/>
      <c r="M19" s="56"/>
    </row>
    <row r="20" spans="1:13" s="49" customFormat="1" ht="35.25" hidden="1" customHeight="1">
      <c r="A20" s="103">
        <v>3</v>
      </c>
      <c r="B20" s="58" t="s">
        <v>117</v>
      </c>
      <c r="C20" s="41"/>
      <c r="D20" s="41"/>
      <c r="E20" s="41"/>
      <c r="F20" s="42"/>
      <c r="G20" s="38" t="s">
        <v>115</v>
      </c>
      <c r="H20" s="48"/>
      <c r="I20" s="48"/>
      <c r="J20" s="48"/>
      <c r="K20" s="48"/>
      <c r="L20" s="48"/>
      <c r="M20" s="48"/>
    </row>
    <row r="21" spans="1:13" s="49" customFormat="1" ht="11.25">
      <c r="A21" s="103">
        <v>2</v>
      </c>
      <c r="B21" s="59" t="s">
        <v>118</v>
      </c>
      <c r="C21" s="41">
        <v>45</v>
      </c>
      <c r="D21" s="41">
        <v>117.3</v>
      </c>
      <c r="E21" s="41">
        <v>125</v>
      </c>
      <c r="F21" s="42" t="e">
        <f>125+#REF!</f>
        <v>#REF!</v>
      </c>
      <c r="G21" s="60" t="s">
        <v>151</v>
      </c>
      <c r="H21" s="48"/>
      <c r="I21" s="48"/>
      <c r="J21" s="48"/>
      <c r="K21" s="48"/>
      <c r="L21" s="48"/>
      <c r="M21" s="48"/>
    </row>
    <row r="22" spans="1:13" s="49" customFormat="1" ht="18" hidden="1" customHeight="1">
      <c r="A22" s="103">
        <v>5</v>
      </c>
      <c r="B22" s="46" t="s">
        <v>119</v>
      </c>
      <c r="C22" s="44">
        <f>SUM(C23:C26)</f>
        <v>0</v>
      </c>
      <c r="D22" s="44">
        <f t="shared" ref="D22:F22" si="2">SUM(D23:D26)</f>
        <v>0</v>
      </c>
      <c r="E22" s="44">
        <f t="shared" si="2"/>
        <v>0</v>
      </c>
      <c r="F22" s="45">
        <f t="shared" si="2"/>
        <v>0</v>
      </c>
      <c r="G22" s="60" t="s">
        <v>151</v>
      </c>
      <c r="H22" s="48"/>
      <c r="I22" s="48"/>
      <c r="J22" s="48"/>
      <c r="K22" s="48"/>
      <c r="L22" s="48"/>
      <c r="M22" s="48"/>
    </row>
    <row r="23" spans="1:13" s="43" customFormat="1" ht="18" hidden="1" customHeight="1">
      <c r="A23" s="54">
        <v>5.0999999999999996</v>
      </c>
      <c r="B23" s="50" t="s">
        <v>94</v>
      </c>
      <c r="C23" s="51"/>
      <c r="D23" s="51"/>
      <c r="E23" s="51"/>
      <c r="F23" s="52"/>
      <c r="G23" s="38"/>
      <c r="H23" s="39"/>
      <c r="I23" s="39"/>
      <c r="J23" s="39"/>
      <c r="K23" s="39"/>
      <c r="L23" s="39"/>
      <c r="M23" s="39"/>
    </row>
    <row r="24" spans="1:13" s="43" customFormat="1" ht="18" hidden="1" customHeight="1">
      <c r="A24" s="54">
        <v>5.2</v>
      </c>
      <c r="B24" s="50" t="s">
        <v>95</v>
      </c>
      <c r="C24" s="51"/>
      <c r="D24" s="51"/>
      <c r="E24" s="51"/>
      <c r="F24" s="52"/>
      <c r="G24" s="38"/>
      <c r="H24" s="39"/>
      <c r="I24" s="39"/>
      <c r="J24" s="39"/>
      <c r="K24" s="39"/>
      <c r="L24" s="39"/>
      <c r="M24" s="39"/>
    </row>
    <row r="25" spans="1:13" s="43" customFormat="1" ht="18" hidden="1" customHeight="1">
      <c r="A25" s="54">
        <v>5.3</v>
      </c>
      <c r="B25" s="50" t="s">
        <v>96</v>
      </c>
      <c r="C25" s="51"/>
      <c r="D25" s="51"/>
      <c r="E25" s="51"/>
      <c r="F25" s="52"/>
      <c r="G25" s="38"/>
      <c r="H25" s="39"/>
      <c r="I25" s="39"/>
      <c r="J25" s="39"/>
      <c r="K25" s="39"/>
      <c r="L25" s="39"/>
      <c r="M25" s="39"/>
    </row>
    <row r="26" spans="1:13" s="43" customFormat="1" ht="18" hidden="1" customHeight="1">
      <c r="A26" s="54">
        <v>5.4</v>
      </c>
      <c r="B26" s="50" t="s">
        <v>97</v>
      </c>
      <c r="C26" s="51"/>
      <c r="D26" s="51"/>
      <c r="E26" s="51"/>
      <c r="F26" s="52"/>
      <c r="G26" s="38"/>
      <c r="H26" s="39"/>
      <c r="I26" s="39"/>
      <c r="J26" s="39"/>
      <c r="K26" s="39"/>
      <c r="L26" s="39"/>
      <c r="M26" s="39"/>
    </row>
    <row r="27" spans="1:13" s="49" customFormat="1" ht="18.75" hidden="1" customHeight="1">
      <c r="A27" s="103">
        <v>6</v>
      </c>
      <c r="B27" s="59" t="s">
        <v>37</v>
      </c>
      <c r="C27" s="41"/>
      <c r="D27" s="41"/>
      <c r="E27" s="41"/>
      <c r="F27" s="42"/>
      <c r="G27" s="38" t="s">
        <v>123</v>
      </c>
      <c r="H27" s="61"/>
      <c r="I27" s="48"/>
      <c r="J27" s="48"/>
      <c r="K27" s="48"/>
      <c r="L27" s="48"/>
      <c r="M27" s="48"/>
    </row>
    <row r="28" spans="1:13" s="49" customFormat="1" ht="20.25" hidden="1" customHeight="1">
      <c r="A28" s="103">
        <v>7</v>
      </c>
      <c r="B28" s="59" t="s">
        <v>124</v>
      </c>
      <c r="C28" s="41"/>
      <c r="D28" s="41"/>
      <c r="E28" s="41"/>
      <c r="F28" s="42"/>
      <c r="G28" s="62"/>
      <c r="H28" s="61"/>
      <c r="I28" s="48"/>
      <c r="J28" s="48"/>
      <c r="K28" s="48"/>
      <c r="L28" s="48"/>
      <c r="M28" s="48"/>
    </row>
    <row r="29" spans="1:13" s="43" customFormat="1" ht="17.25" customHeight="1">
      <c r="A29" s="102" t="s">
        <v>17</v>
      </c>
      <c r="B29" s="40" t="s">
        <v>42</v>
      </c>
      <c r="C29" s="44">
        <f>C30+C76+C91</f>
        <v>34509.000000000007</v>
      </c>
      <c r="D29" s="44">
        <f>D30+D76+D91</f>
        <v>73941.899999999994</v>
      </c>
      <c r="E29" s="44">
        <f>E30+E76+E91</f>
        <v>113235.4</v>
      </c>
      <c r="F29" s="45" t="e">
        <f>F30+F76+F91</f>
        <v>#REF!</v>
      </c>
      <c r="G29" s="38"/>
      <c r="H29" s="39"/>
      <c r="I29" s="39"/>
      <c r="J29" s="39"/>
      <c r="K29" s="39"/>
      <c r="L29" s="39"/>
      <c r="M29" s="39"/>
    </row>
    <row r="30" spans="1:13" s="43" customFormat="1" ht="15" customHeight="1">
      <c r="A30" s="104" t="s">
        <v>29</v>
      </c>
      <c r="B30" s="40" t="s">
        <v>146</v>
      </c>
      <c r="C30" s="44">
        <f>SUM(C31,C33,C36,C39,C43:C47,C56,C59,C65,C67:C68,C72,C75)</f>
        <v>34509.000000000007</v>
      </c>
      <c r="D30" s="44">
        <f>SUM(D31,D33,D36,D39,D43:D47,D56,D59,D65,D67:D68,D72,D75)</f>
        <v>73941.899999999994</v>
      </c>
      <c r="E30" s="44">
        <f>SUM(E31,E33,E36,E39,E43:E47,E56,E59,E65,E67:E68,E72,E75)</f>
        <v>113235.4</v>
      </c>
      <c r="F30" s="45" t="e">
        <f>SUM(F31,F33,F36,F39,F43:F47,F56,F59,F65,F67:F68,F72,F75)</f>
        <v>#REF!</v>
      </c>
      <c r="G30" s="38"/>
      <c r="H30" s="39"/>
      <c r="I30" s="39"/>
      <c r="J30" s="39"/>
      <c r="K30" s="39"/>
      <c r="L30" s="39"/>
      <c r="M30" s="39"/>
    </row>
    <row r="31" spans="1:13" s="49" customFormat="1" ht="18" customHeight="1">
      <c r="A31" s="105">
        <v>1</v>
      </c>
      <c r="B31" s="59" t="s">
        <v>70</v>
      </c>
      <c r="C31" s="47">
        <v>29462.5</v>
      </c>
      <c r="D31" s="47">
        <v>65965</v>
      </c>
      <c r="E31" s="47">
        <v>104362</v>
      </c>
      <c r="F31" s="42" t="e">
        <f>+'Ekamutner ev caxser'!F32</f>
        <v>#REF!</v>
      </c>
      <c r="G31" s="38" t="s">
        <v>159</v>
      </c>
      <c r="H31" s="39"/>
      <c r="I31" s="39"/>
      <c r="J31" s="39"/>
      <c r="K31" s="39"/>
      <c r="L31" s="39"/>
      <c r="M31" s="39"/>
    </row>
    <row r="32" spans="1:13" s="49" customFormat="1" ht="15" customHeight="1">
      <c r="A32" s="106">
        <v>1.1000000000000001</v>
      </c>
      <c r="B32" s="63" t="s">
        <v>36</v>
      </c>
      <c r="C32" s="51"/>
      <c r="D32" s="51"/>
      <c r="E32" s="51"/>
      <c r="F32" s="52" t="e">
        <f>+'Ekamutner ev caxser'!F33</f>
        <v>#REF!</v>
      </c>
      <c r="G32" s="38"/>
      <c r="H32" s="39"/>
      <c r="I32" s="39"/>
      <c r="J32" s="39"/>
      <c r="K32" s="39"/>
      <c r="L32" s="39"/>
      <c r="M32" s="39"/>
    </row>
    <row r="33" spans="1:13" s="49" customFormat="1" ht="13.5" customHeight="1">
      <c r="A33" s="105">
        <v>2</v>
      </c>
      <c r="B33" s="59" t="s">
        <v>51</v>
      </c>
      <c r="C33" s="44">
        <f>SUM(C34:C35)</f>
        <v>4169.3999999999996</v>
      </c>
      <c r="D33" s="44">
        <f t="shared" ref="D33:F33" si="3">SUM(D34:D35)</f>
        <v>5905</v>
      </c>
      <c r="E33" s="44">
        <f t="shared" si="3"/>
        <v>6400</v>
      </c>
      <c r="F33" s="45" t="e">
        <f t="shared" si="3"/>
        <v>#REF!</v>
      </c>
      <c r="G33" s="38"/>
      <c r="H33" s="39"/>
      <c r="I33" s="39"/>
      <c r="J33" s="39"/>
      <c r="K33" s="39"/>
      <c r="L33" s="39"/>
      <c r="M33" s="39"/>
    </row>
    <row r="34" spans="1:13" s="43" customFormat="1" ht="13.5" customHeight="1">
      <c r="A34" s="106">
        <v>2.1</v>
      </c>
      <c r="B34" s="50" t="s">
        <v>94</v>
      </c>
      <c r="C34" s="51">
        <v>3809</v>
      </c>
      <c r="D34" s="51">
        <v>5294.2</v>
      </c>
      <c r="E34" s="51">
        <v>5550</v>
      </c>
      <c r="F34" s="52" t="e">
        <f>+'Ekamutner ev caxser'!F35+#REF!</f>
        <v>#REF!</v>
      </c>
      <c r="G34" s="38" t="s">
        <v>159</v>
      </c>
      <c r="H34" s="39"/>
      <c r="I34" s="39"/>
      <c r="J34" s="39"/>
      <c r="K34" s="39"/>
      <c r="L34" s="39"/>
      <c r="M34" s="39"/>
    </row>
    <row r="35" spans="1:13" s="43" customFormat="1" ht="14.25" customHeight="1">
      <c r="A35" s="106">
        <v>2.2000000000000002</v>
      </c>
      <c r="B35" s="63" t="s">
        <v>101</v>
      </c>
      <c r="C35" s="51">
        <v>360.4</v>
      </c>
      <c r="D35" s="51">
        <v>610.79999999999995</v>
      </c>
      <c r="E35" s="51">
        <v>850</v>
      </c>
      <c r="F35" s="52" t="e">
        <f>+'Ekamutner ev caxser'!F36+#REF!</f>
        <v>#REF!</v>
      </c>
      <c r="G35" s="38" t="s">
        <v>159</v>
      </c>
      <c r="H35" s="39"/>
      <c r="I35" s="39"/>
      <c r="J35" s="39"/>
      <c r="K35" s="39"/>
      <c r="L35" s="39"/>
      <c r="M35" s="39"/>
    </row>
    <row r="36" spans="1:13" s="49" customFormat="1" ht="12" customHeight="1">
      <c r="A36" s="105">
        <v>3</v>
      </c>
      <c r="B36" s="59" t="s">
        <v>52</v>
      </c>
      <c r="C36" s="44">
        <f>SUM(C37:C38)</f>
        <v>137.30000000000001</v>
      </c>
      <c r="D36" s="44">
        <f t="shared" ref="D36:F36" si="4">SUM(D37:D38)</f>
        <v>260</v>
      </c>
      <c r="E36" s="44">
        <f t="shared" si="4"/>
        <v>305</v>
      </c>
      <c r="F36" s="45" t="e">
        <f t="shared" si="4"/>
        <v>#REF!</v>
      </c>
      <c r="G36" s="38"/>
      <c r="H36" s="39"/>
      <c r="I36" s="39"/>
      <c r="J36" s="39"/>
      <c r="K36" s="39"/>
      <c r="L36" s="39"/>
      <c r="M36" s="39"/>
    </row>
    <row r="37" spans="1:13" s="43" customFormat="1" ht="13.5" customHeight="1">
      <c r="A37" s="106">
        <v>3.1</v>
      </c>
      <c r="B37" s="63" t="s">
        <v>102</v>
      </c>
      <c r="C37" s="51">
        <v>132.30000000000001</v>
      </c>
      <c r="D37" s="51">
        <v>250</v>
      </c>
      <c r="E37" s="51">
        <v>290</v>
      </c>
      <c r="F37" s="52" t="e">
        <f>+'Ekamutner ev caxser'!F38+#REF!</f>
        <v>#REF!</v>
      </c>
      <c r="G37" s="38" t="s">
        <v>159</v>
      </c>
      <c r="H37" s="39"/>
      <c r="I37" s="39"/>
      <c r="J37" s="39"/>
      <c r="K37" s="39"/>
      <c r="L37" s="39"/>
      <c r="M37" s="39"/>
    </row>
    <row r="38" spans="1:13" s="43" customFormat="1" ht="12.75" customHeight="1">
      <c r="A38" s="106">
        <v>3.2</v>
      </c>
      <c r="B38" s="50" t="s">
        <v>103</v>
      </c>
      <c r="C38" s="51">
        <v>5</v>
      </c>
      <c r="D38" s="51">
        <v>10</v>
      </c>
      <c r="E38" s="51">
        <v>15</v>
      </c>
      <c r="F38" s="52">
        <v>20</v>
      </c>
      <c r="G38" s="38" t="s">
        <v>159</v>
      </c>
      <c r="H38" s="39"/>
      <c r="I38" s="39"/>
      <c r="J38" s="39"/>
      <c r="K38" s="39"/>
      <c r="L38" s="39"/>
      <c r="M38" s="39"/>
    </row>
    <row r="39" spans="1:13" s="49" customFormat="1" ht="14.25" customHeight="1">
      <c r="A39" s="105">
        <v>4</v>
      </c>
      <c r="B39" s="59" t="s">
        <v>71</v>
      </c>
      <c r="C39" s="44">
        <f>SUM(C40:C42)</f>
        <v>67.400000000000006</v>
      </c>
      <c r="D39" s="44">
        <f t="shared" ref="D39:E39" si="5">SUM(D40:D42)</f>
        <v>54.5</v>
      </c>
      <c r="E39" s="44">
        <f t="shared" si="5"/>
        <v>154</v>
      </c>
      <c r="F39" s="45" t="e">
        <f>SUM(F40:F42)</f>
        <v>#REF!</v>
      </c>
      <c r="G39" s="38" t="s">
        <v>159</v>
      </c>
      <c r="H39" s="39"/>
      <c r="I39" s="39"/>
      <c r="J39" s="39"/>
      <c r="K39" s="39"/>
      <c r="L39" s="39"/>
      <c r="M39" s="39"/>
    </row>
    <row r="40" spans="1:13" s="43" customFormat="1" ht="12" customHeight="1">
      <c r="A40" s="106">
        <v>4.0999999999999996</v>
      </c>
      <c r="B40" s="63" t="s">
        <v>8</v>
      </c>
      <c r="C40" s="51">
        <v>24.2</v>
      </c>
      <c r="D40" s="51" t="s">
        <v>158</v>
      </c>
      <c r="E40" s="51">
        <v>72.400000000000006</v>
      </c>
      <c r="F40" s="52" t="e">
        <f>96.5+#REF!</f>
        <v>#REF!</v>
      </c>
      <c r="G40" s="38"/>
      <c r="H40" s="39"/>
      <c r="I40" s="39"/>
      <c r="J40" s="39"/>
      <c r="K40" s="39"/>
      <c r="L40" s="39"/>
      <c r="M40" s="39"/>
    </row>
    <row r="41" spans="1:13" s="43" customFormat="1" ht="12" customHeight="1">
      <c r="A41" s="106">
        <v>4.2</v>
      </c>
      <c r="B41" s="50" t="s">
        <v>9</v>
      </c>
      <c r="C41" s="51">
        <v>43.2</v>
      </c>
      <c r="D41" s="51">
        <v>54.5</v>
      </c>
      <c r="E41" s="51">
        <v>81.599999999999994</v>
      </c>
      <c r="F41" s="52">
        <v>127.3</v>
      </c>
      <c r="G41" s="38"/>
      <c r="H41" s="39"/>
      <c r="I41" s="39"/>
      <c r="J41" s="39"/>
      <c r="K41" s="39"/>
      <c r="L41" s="39"/>
      <c r="M41" s="39"/>
    </row>
    <row r="42" spans="1:13" s="43" customFormat="1" ht="18" hidden="1" customHeight="1">
      <c r="A42" s="106">
        <v>4.3</v>
      </c>
      <c r="B42" s="50" t="s">
        <v>10</v>
      </c>
      <c r="C42" s="51"/>
      <c r="D42" s="51"/>
      <c r="E42" s="51"/>
      <c r="F42" s="52"/>
      <c r="G42" s="38"/>
      <c r="H42" s="39"/>
      <c r="I42" s="39"/>
      <c r="J42" s="39"/>
      <c r="K42" s="39"/>
      <c r="L42" s="39"/>
      <c r="M42" s="39"/>
    </row>
    <row r="43" spans="1:13" s="49" customFormat="1" ht="12" customHeight="1">
      <c r="A43" s="105">
        <v>5</v>
      </c>
      <c r="B43" s="46" t="s">
        <v>72</v>
      </c>
      <c r="C43" s="41">
        <v>0</v>
      </c>
      <c r="D43" s="41">
        <v>50</v>
      </c>
      <c r="E43" s="41">
        <v>50</v>
      </c>
      <c r="F43" s="42">
        <v>50</v>
      </c>
      <c r="G43" s="38" t="s">
        <v>54</v>
      </c>
      <c r="H43" s="39"/>
      <c r="I43" s="39"/>
      <c r="J43" s="39"/>
      <c r="K43" s="39"/>
      <c r="L43" s="39"/>
      <c r="M43" s="39"/>
    </row>
    <row r="44" spans="1:13" s="49" customFormat="1" ht="18" hidden="1" customHeight="1">
      <c r="A44" s="105">
        <v>6</v>
      </c>
      <c r="B44" s="64" t="s">
        <v>147</v>
      </c>
      <c r="C44" s="41"/>
      <c r="D44" s="41"/>
      <c r="E44" s="41"/>
      <c r="F44" s="42"/>
      <c r="G44" s="38" t="s">
        <v>73</v>
      </c>
      <c r="H44" s="39"/>
      <c r="I44" s="39"/>
      <c r="J44" s="39"/>
      <c r="K44" s="39"/>
      <c r="L44" s="39"/>
      <c r="M44" s="39"/>
    </row>
    <row r="45" spans="1:13" s="49" customFormat="1" ht="18" hidden="1" customHeight="1">
      <c r="A45" s="105">
        <v>7</v>
      </c>
      <c r="B45" s="64" t="s">
        <v>74</v>
      </c>
      <c r="C45" s="41"/>
      <c r="D45" s="41"/>
      <c r="E45" s="41"/>
      <c r="F45" s="42"/>
      <c r="G45" s="65"/>
      <c r="H45" s="39"/>
      <c r="I45" s="39"/>
      <c r="J45" s="39"/>
      <c r="K45" s="39"/>
      <c r="L45" s="39"/>
      <c r="M45" s="39"/>
    </row>
    <row r="46" spans="1:13" s="49" customFormat="1" ht="12" customHeight="1">
      <c r="A46" s="105">
        <v>6</v>
      </c>
      <c r="B46" s="64" t="s">
        <v>65</v>
      </c>
      <c r="C46" s="41"/>
      <c r="D46" s="41">
        <v>100</v>
      </c>
      <c r="E46" s="41">
        <v>150</v>
      </c>
      <c r="F46" s="42">
        <v>245</v>
      </c>
      <c r="G46" s="112" t="s">
        <v>88</v>
      </c>
      <c r="H46" s="39"/>
      <c r="I46" s="39"/>
      <c r="J46" s="39"/>
      <c r="K46" s="39"/>
      <c r="L46" s="39"/>
      <c r="M46" s="39"/>
    </row>
    <row r="47" spans="1:13" s="49" customFormat="1" ht="15" customHeight="1">
      <c r="A47" s="105">
        <v>7</v>
      </c>
      <c r="B47" s="67" t="s">
        <v>75</v>
      </c>
      <c r="C47" s="44">
        <f>SUM(C48:C55)</f>
        <v>20</v>
      </c>
      <c r="D47" s="44">
        <f t="shared" ref="D47:F47" si="6">SUM(D48:D55)</f>
        <v>203</v>
      </c>
      <c r="E47" s="44">
        <f t="shared" si="6"/>
        <v>212</v>
      </c>
      <c r="F47" s="45">
        <f t="shared" si="6"/>
        <v>278</v>
      </c>
      <c r="G47" s="65"/>
      <c r="H47" s="39"/>
      <c r="I47" s="39"/>
      <c r="J47" s="39"/>
      <c r="K47" s="39"/>
      <c r="L47" s="39"/>
      <c r="M47" s="39"/>
    </row>
    <row r="48" spans="1:13" s="43" customFormat="1" ht="18" hidden="1" customHeight="1">
      <c r="A48" s="106">
        <v>9.1</v>
      </c>
      <c r="B48" s="68" t="s">
        <v>56</v>
      </c>
      <c r="C48" s="51"/>
      <c r="D48" s="51"/>
      <c r="E48" s="51"/>
      <c r="F48" s="52"/>
      <c r="G48" s="66" t="s">
        <v>93</v>
      </c>
      <c r="H48" s="39"/>
      <c r="I48" s="39"/>
      <c r="J48" s="39"/>
      <c r="K48" s="39"/>
      <c r="L48" s="39"/>
      <c r="M48" s="39"/>
    </row>
    <row r="49" spans="1:13" s="72" customFormat="1" ht="11.25" customHeight="1">
      <c r="A49" s="106">
        <v>7.1</v>
      </c>
      <c r="B49" s="69" t="s">
        <v>57</v>
      </c>
      <c r="C49" s="52">
        <v>20</v>
      </c>
      <c r="D49" s="52">
        <v>110</v>
      </c>
      <c r="E49" s="52">
        <v>110</v>
      </c>
      <c r="F49" s="52">
        <v>110</v>
      </c>
      <c r="G49" s="70" t="s">
        <v>63</v>
      </c>
      <c r="H49" s="71"/>
      <c r="I49" s="71"/>
      <c r="J49" s="71"/>
      <c r="K49" s="71"/>
      <c r="L49" s="71"/>
      <c r="M49" s="71"/>
    </row>
    <row r="50" spans="1:13" s="43" customFormat="1" ht="21" customHeight="1">
      <c r="A50" s="106">
        <v>7.2</v>
      </c>
      <c r="B50" s="69" t="s">
        <v>58</v>
      </c>
      <c r="C50" s="52"/>
      <c r="D50" s="52">
        <v>28</v>
      </c>
      <c r="E50" s="52">
        <v>28</v>
      </c>
      <c r="F50" s="52">
        <v>28</v>
      </c>
      <c r="G50" s="66" t="s">
        <v>92</v>
      </c>
      <c r="H50" s="39"/>
      <c r="I50" s="39"/>
      <c r="J50" s="39"/>
      <c r="K50" s="39"/>
      <c r="L50" s="39"/>
      <c r="M50" s="39"/>
    </row>
    <row r="51" spans="1:13" s="43" customFormat="1" ht="13.5" customHeight="1">
      <c r="A51" s="106">
        <v>7.3</v>
      </c>
      <c r="B51" s="69" t="s">
        <v>59</v>
      </c>
      <c r="C51" s="52"/>
      <c r="D51" s="52">
        <v>65</v>
      </c>
      <c r="E51" s="52">
        <v>74</v>
      </c>
      <c r="F51" s="52">
        <v>140</v>
      </c>
      <c r="G51" s="66" t="s">
        <v>91</v>
      </c>
      <c r="H51" s="39"/>
      <c r="I51" s="39"/>
      <c r="J51" s="39"/>
      <c r="K51" s="39"/>
      <c r="L51" s="39"/>
      <c r="M51" s="39"/>
    </row>
    <row r="52" spans="1:13" s="43" customFormat="1" ht="18" hidden="1" customHeight="1">
      <c r="A52" s="106">
        <v>9.5</v>
      </c>
      <c r="B52" s="69" t="s">
        <v>60</v>
      </c>
      <c r="C52" s="52"/>
      <c r="D52" s="52"/>
      <c r="E52" s="52"/>
      <c r="F52" s="52"/>
      <c r="G52" s="66" t="s">
        <v>90</v>
      </c>
      <c r="H52" s="39"/>
      <c r="I52" s="39"/>
      <c r="J52" s="39"/>
      <c r="K52" s="39"/>
      <c r="L52" s="39"/>
      <c r="M52" s="39"/>
    </row>
    <row r="53" spans="1:13" s="43" customFormat="1" ht="18" hidden="1" customHeight="1">
      <c r="A53" s="106">
        <v>9.6</v>
      </c>
      <c r="B53" s="69" t="s">
        <v>61</v>
      </c>
      <c r="C53" s="52"/>
      <c r="D53" s="52"/>
      <c r="E53" s="52"/>
      <c r="F53" s="52"/>
      <c r="G53" s="66" t="s">
        <v>89</v>
      </c>
      <c r="H53" s="39"/>
      <c r="I53" s="39"/>
      <c r="J53" s="39"/>
      <c r="K53" s="39"/>
      <c r="L53" s="39"/>
      <c r="M53" s="39"/>
    </row>
    <row r="54" spans="1:13" s="43" customFormat="1" ht="18" hidden="1" customHeight="1">
      <c r="A54" s="106">
        <v>9.6999999999999993</v>
      </c>
      <c r="B54" s="69" t="s">
        <v>76</v>
      </c>
      <c r="C54" s="52"/>
      <c r="D54" s="52"/>
      <c r="E54" s="52"/>
      <c r="F54" s="52"/>
      <c r="G54" s="66" t="s">
        <v>64</v>
      </c>
      <c r="H54" s="39"/>
      <c r="I54" s="39"/>
      <c r="J54" s="39"/>
      <c r="K54" s="39"/>
      <c r="L54" s="39"/>
      <c r="M54" s="39"/>
    </row>
    <row r="55" spans="1:13" s="43" customFormat="1" ht="18" hidden="1" customHeight="1">
      <c r="A55" s="106">
        <v>9.8000000000000007</v>
      </c>
      <c r="B55" s="69" t="s">
        <v>62</v>
      </c>
      <c r="C55" s="52"/>
      <c r="D55" s="52"/>
      <c r="E55" s="52"/>
      <c r="F55" s="52"/>
      <c r="G55" s="66" t="s">
        <v>125</v>
      </c>
      <c r="H55" s="39"/>
      <c r="I55" s="39"/>
      <c r="J55" s="39"/>
      <c r="K55" s="39"/>
      <c r="L55" s="39"/>
      <c r="M55" s="39"/>
    </row>
    <row r="56" spans="1:13" s="49" customFormat="1" ht="13.5" customHeight="1">
      <c r="A56" s="105">
        <v>8</v>
      </c>
      <c r="B56" s="73" t="s">
        <v>77</v>
      </c>
      <c r="C56" s="45">
        <f>SUM(C57:C58)</f>
        <v>574.4</v>
      </c>
      <c r="D56" s="45">
        <f t="shared" ref="D56:F56" si="7">SUM(D57:D58)</f>
        <v>714.5</v>
      </c>
      <c r="E56" s="45">
        <f t="shared" si="7"/>
        <v>834.5</v>
      </c>
      <c r="F56" s="45">
        <f t="shared" si="7"/>
        <v>1526.5</v>
      </c>
      <c r="G56" s="38"/>
      <c r="H56" s="39"/>
      <c r="I56" s="39"/>
      <c r="J56" s="39"/>
      <c r="K56" s="39"/>
      <c r="L56" s="39"/>
      <c r="M56" s="39"/>
    </row>
    <row r="57" spans="1:13" s="43" customFormat="1" ht="11.25" customHeight="1">
      <c r="A57" s="107">
        <v>8.1</v>
      </c>
      <c r="B57" s="74" t="s">
        <v>66</v>
      </c>
      <c r="C57" s="52">
        <v>574.4</v>
      </c>
      <c r="D57" s="52">
        <v>574.5</v>
      </c>
      <c r="E57" s="52">
        <v>574.5</v>
      </c>
      <c r="F57" s="52">
        <v>952</v>
      </c>
      <c r="G57" s="66" t="s">
        <v>68</v>
      </c>
      <c r="H57" s="39"/>
      <c r="I57" s="39"/>
      <c r="J57" s="39"/>
      <c r="K57" s="39"/>
      <c r="L57" s="39"/>
      <c r="M57" s="39"/>
    </row>
    <row r="58" spans="1:13" s="72" customFormat="1" ht="11.25" customHeight="1">
      <c r="A58" s="107">
        <v>8.1999999999999993</v>
      </c>
      <c r="B58" s="74" t="s">
        <v>67</v>
      </c>
      <c r="C58" s="52">
        <v>0</v>
      </c>
      <c r="D58" s="52">
        <v>140</v>
      </c>
      <c r="E58" s="52">
        <v>260</v>
      </c>
      <c r="F58" s="52">
        <v>574.5</v>
      </c>
      <c r="G58" s="70" t="s">
        <v>152</v>
      </c>
      <c r="H58" s="71"/>
      <c r="I58" s="71"/>
      <c r="J58" s="71"/>
      <c r="K58" s="71"/>
      <c r="L58" s="71"/>
      <c r="M58" s="71"/>
    </row>
    <row r="59" spans="1:13" s="49" customFormat="1" ht="11.25" customHeight="1">
      <c r="A59" s="108">
        <v>9</v>
      </c>
      <c r="B59" s="64" t="s">
        <v>69</v>
      </c>
      <c r="C59" s="44">
        <f>SUM(C60:C64)</f>
        <v>0</v>
      </c>
      <c r="D59" s="44">
        <f>SUM(D60:D64)</f>
        <v>484.9</v>
      </c>
      <c r="E59" s="44">
        <f>SUM(E60:E64)</f>
        <v>484.9</v>
      </c>
      <c r="F59" s="45">
        <f>SUM(F60:F64)</f>
        <v>1537.6</v>
      </c>
      <c r="G59" s="66"/>
      <c r="H59" s="39"/>
      <c r="I59" s="39"/>
      <c r="J59" s="39"/>
      <c r="K59" s="39"/>
      <c r="L59" s="39"/>
      <c r="M59" s="39"/>
    </row>
    <row r="60" spans="1:13" s="43" customFormat="1" ht="12.75" customHeight="1">
      <c r="A60" s="107">
        <v>9.1</v>
      </c>
      <c r="B60" s="75" t="s">
        <v>81</v>
      </c>
      <c r="C60" s="51"/>
      <c r="D60" s="51">
        <v>157.5</v>
      </c>
      <c r="E60" s="51">
        <v>157.5</v>
      </c>
      <c r="F60" s="52">
        <v>900</v>
      </c>
      <c r="G60" s="66" t="s">
        <v>86</v>
      </c>
      <c r="H60" s="39"/>
      <c r="I60" s="39"/>
      <c r="J60" s="39"/>
      <c r="K60" s="39"/>
      <c r="L60" s="39"/>
      <c r="M60" s="39"/>
    </row>
    <row r="61" spans="1:13" s="43" customFormat="1" ht="16.5" customHeight="1">
      <c r="A61" s="107">
        <v>9.1999999999999993</v>
      </c>
      <c r="B61" s="75" t="s">
        <v>80</v>
      </c>
      <c r="C61" s="51"/>
      <c r="D61" s="51">
        <v>177.4</v>
      </c>
      <c r="E61" s="51">
        <v>177.4</v>
      </c>
      <c r="F61" s="52">
        <v>487.6</v>
      </c>
      <c r="G61" s="38" t="s">
        <v>78</v>
      </c>
      <c r="H61" s="39"/>
      <c r="I61" s="39"/>
      <c r="J61" s="39"/>
      <c r="K61" s="39"/>
      <c r="L61" s="39"/>
      <c r="M61" s="39"/>
    </row>
    <row r="62" spans="1:13" s="43" customFormat="1" ht="12" hidden="1" customHeight="1">
      <c r="A62" s="107">
        <v>9.3000000000000007</v>
      </c>
      <c r="B62" s="75" t="s">
        <v>82</v>
      </c>
      <c r="C62" s="51"/>
      <c r="D62" s="51"/>
      <c r="E62" s="51"/>
      <c r="F62" s="52"/>
      <c r="G62" s="66" t="s">
        <v>79</v>
      </c>
      <c r="H62" s="39"/>
      <c r="I62" s="39"/>
      <c r="J62" s="39"/>
      <c r="K62" s="39"/>
      <c r="L62" s="39"/>
      <c r="M62" s="39"/>
    </row>
    <row r="63" spans="1:13" s="43" customFormat="1" ht="18" hidden="1" customHeight="1">
      <c r="A63" s="107">
        <v>11.4</v>
      </c>
      <c r="B63" s="75" t="s">
        <v>83</v>
      </c>
      <c r="C63" s="51"/>
      <c r="D63" s="51"/>
      <c r="E63" s="51"/>
      <c r="F63" s="52"/>
      <c r="G63" s="66"/>
      <c r="H63" s="39"/>
      <c r="I63" s="39"/>
      <c r="J63" s="39"/>
      <c r="K63" s="39"/>
      <c r="L63" s="39"/>
      <c r="M63" s="39"/>
    </row>
    <row r="64" spans="1:13" s="43" customFormat="1" ht="18" customHeight="1">
      <c r="A64" s="107">
        <v>9.3000000000000007</v>
      </c>
      <c r="B64" s="68" t="s">
        <v>84</v>
      </c>
      <c r="C64" s="51"/>
      <c r="D64" s="51">
        <v>150</v>
      </c>
      <c r="E64" s="51">
        <v>150</v>
      </c>
      <c r="F64" s="52">
        <v>150</v>
      </c>
      <c r="G64" s="66" t="s">
        <v>87</v>
      </c>
      <c r="H64" s="39"/>
      <c r="I64" s="39"/>
      <c r="J64" s="39"/>
      <c r="K64" s="39"/>
      <c r="L64" s="39"/>
      <c r="M64" s="39"/>
    </row>
    <row r="65" spans="1:13" s="49" customFormat="1" ht="18" customHeight="1">
      <c r="A65" s="105">
        <v>12</v>
      </c>
      <c r="B65" s="64" t="s">
        <v>85</v>
      </c>
      <c r="C65" s="41">
        <f>+C66</f>
        <v>0</v>
      </c>
      <c r="D65" s="41">
        <f t="shared" ref="D65:F65" si="8">+D66</f>
        <v>0</v>
      </c>
      <c r="E65" s="41">
        <f t="shared" si="8"/>
        <v>0</v>
      </c>
      <c r="F65" s="42">
        <f t="shared" si="8"/>
        <v>0</v>
      </c>
      <c r="G65" s="76"/>
      <c r="H65" s="39"/>
      <c r="I65" s="39"/>
      <c r="J65" s="39"/>
      <c r="K65" s="39"/>
      <c r="L65" s="39"/>
      <c r="M65" s="39"/>
    </row>
    <row r="66" spans="1:13" s="80" customFormat="1" ht="33" customHeight="1">
      <c r="A66" s="107">
        <v>12.1</v>
      </c>
      <c r="B66" s="77" t="s">
        <v>144</v>
      </c>
      <c r="C66" s="78"/>
      <c r="D66" s="51"/>
      <c r="E66" s="51"/>
      <c r="F66" s="52"/>
      <c r="G66" s="65"/>
      <c r="H66" s="23"/>
      <c r="I66" s="79"/>
      <c r="J66" s="39"/>
      <c r="K66" s="39"/>
      <c r="L66" s="39"/>
      <c r="M66" s="39"/>
    </row>
    <row r="67" spans="1:13" s="83" customFormat="1" ht="18" hidden="1" customHeight="1">
      <c r="A67" s="105">
        <v>13</v>
      </c>
      <c r="B67" s="81"/>
      <c r="C67" s="82"/>
      <c r="D67" s="41"/>
      <c r="E67" s="41"/>
      <c r="F67" s="42"/>
      <c r="G67" s="65" t="s">
        <v>114</v>
      </c>
      <c r="H67" s="23"/>
      <c r="I67" s="79"/>
      <c r="J67" s="39"/>
      <c r="K67" s="39"/>
      <c r="L67" s="39"/>
      <c r="M67" s="39"/>
    </row>
    <row r="68" spans="1:13" s="49" customFormat="1" ht="22.5" hidden="1" customHeight="1">
      <c r="A68" s="105">
        <v>14</v>
      </c>
      <c r="B68" s="84" t="s">
        <v>132</v>
      </c>
      <c r="C68" s="44">
        <f>SUM(C69:C71)</f>
        <v>0</v>
      </c>
      <c r="D68" s="44">
        <f t="shared" ref="D68:F68" si="9">SUM(D69:D71)</f>
        <v>0</v>
      </c>
      <c r="E68" s="44">
        <f t="shared" si="9"/>
        <v>0</v>
      </c>
      <c r="F68" s="45">
        <f t="shared" si="9"/>
        <v>0</v>
      </c>
      <c r="G68" s="38"/>
      <c r="H68" s="39"/>
      <c r="I68" s="39"/>
      <c r="J68" s="39"/>
      <c r="K68" s="39"/>
      <c r="L68" s="39"/>
      <c r="M68" s="39"/>
    </row>
    <row r="69" spans="1:13" s="43" customFormat="1" ht="19.5" hidden="1" customHeight="1">
      <c r="A69" s="52">
        <v>14.1</v>
      </c>
      <c r="B69" s="85" t="s">
        <v>133</v>
      </c>
      <c r="C69" s="51"/>
      <c r="D69" s="51"/>
      <c r="E69" s="51"/>
      <c r="F69" s="52"/>
      <c r="G69" s="38"/>
      <c r="H69" s="39"/>
      <c r="I69" s="39"/>
      <c r="J69" s="39"/>
      <c r="K69" s="39"/>
      <c r="L69" s="39"/>
      <c r="M69" s="39"/>
    </row>
    <row r="70" spans="1:13" s="43" customFormat="1" ht="19.5" hidden="1" customHeight="1">
      <c r="A70" s="52">
        <v>14.2</v>
      </c>
      <c r="B70" s="85" t="s">
        <v>134</v>
      </c>
      <c r="C70" s="51"/>
      <c r="D70" s="51"/>
      <c r="E70" s="51"/>
      <c r="F70" s="52"/>
      <c r="G70" s="38"/>
      <c r="H70" s="39"/>
      <c r="I70" s="39"/>
      <c r="J70" s="39"/>
      <c r="K70" s="39"/>
      <c r="L70" s="39"/>
      <c r="M70" s="39"/>
    </row>
    <row r="71" spans="1:13" s="43" customFormat="1" ht="19.5" hidden="1" customHeight="1">
      <c r="A71" s="52">
        <v>14.3</v>
      </c>
      <c r="B71" s="85" t="s">
        <v>98</v>
      </c>
      <c r="C71" s="51"/>
      <c r="D71" s="51"/>
      <c r="E71" s="51"/>
      <c r="F71" s="52"/>
      <c r="G71" s="66" t="s">
        <v>112</v>
      </c>
      <c r="H71" s="39"/>
      <c r="I71" s="39"/>
      <c r="J71" s="39"/>
      <c r="K71" s="39"/>
      <c r="L71" s="39"/>
      <c r="M71" s="39"/>
    </row>
    <row r="72" spans="1:13" s="49" customFormat="1" ht="11.25" customHeight="1">
      <c r="A72" s="102">
        <v>10</v>
      </c>
      <c r="B72" s="59" t="s">
        <v>131</v>
      </c>
      <c r="C72" s="44">
        <f>SUM(C73:C74)</f>
        <v>78</v>
      </c>
      <c r="D72" s="44">
        <f t="shared" ref="D72:F72" si="10">SUM(D73:D74)</f>
        <v>205</v>
      </c>
      <c r="E72" s="44">
        <f t="shared" si="10"/>
        <v>283</v>
      </c>
      <c r="F72" s="45">
        <f t="shared" si="10"/>
        <v>361</v>
      </c>
      <c r="G72" s="66"/>
      <c r="H72" s="39"/>
      <c r="I72" s="39"/>
      <c r="J72" s="39"/>
      <c r="K72" s="39"/>
      <c r="L72" s="39"/>
      <c r="M72" s="39"/>
    </row>
    <row r="73" spans="1:13" s="43" customFormat="1" ht="13.5" customHeight="1">
      <c r="A73" s="107">
        <v>10.1</v>
      </c>
      <c r="B73" s="50" t="s">
        <v>99</v>
      </c>
      <c r="C73" s="51">
        <v>78</v>
      </c>
      <c r="D73" s="51">
        <v>156</v>
      </c>
      <c r="E73" s="51">
        <v>234</v>
      </c>
      <c r="F73" s="52">
        <v>312</v>
      </c>
      <c r="G73" s="66"/>
      <c r="H73" s="39"/>
      <c r="I73" s="39"/>
      <c r="J73" s="39"/>
      <c r="K73" s="39"/>
      <c r="L73" s="39"/>
      <c r="M73" s="39"/>
    </row>
    <row r="74" spans="1:13" s="43" customFormat="1" ht="11.25" customHeight="1">
      <c r="A74" s="107">
        <v>10.199999999999999</v>
      </c>
      <c r="B74" s="50" t="s">
        <v>100</v>
      </c>
      <c r="C74" s="51">
        <v>0</v>
      </c>
      <c r="D74" s="51">
        <v>49</v>
      </c>
      <c r="E74" s="51">
        <v>49</v>
      </c>
      <c r="F74" s="52">
        <v>49</v>
      </c>
      <c r="G74" s="86" t="s">
        <v>153</v>
      </c>
      <c r="H74" s="39"/>
      <c r="I74" s="39"/>
      <c r="J74" s="39"/>
      <c r="K74" s="39"/>
      <c r="L74" s="39"/>
      <c r="M74" s="39"/>
    </row>
    <row r="75" spans="1:13" s="49" customFormat="1" ht="16.5" hidden="1" customHeight="1">
      <c r="A75" s="102">
        <v>16</v>
      </c>
      <c r="B75" s="59" t="s">
        <v>130</v>
      </c>
      <c r="C75" s="41"/>
      <c r="D75" s="41"/>
      <c r="E75" s="41"/>
      <c r="F75" s="42"/>
      <c r="G75" s="38"/>
      <c r="H75" s="39"/>
      <c r="I75" s="39"/>
      <c r="J75" s="39"/>
      <c r="K75" s="39"/>
      <c r="L75" s="39"/>
      <c r="M75" s="39"/>
    </row>
    <row r="76" spans="1:13" s="49" customFormat="1" ht="25.5" hidden="1" customHeight="1">
      <c r="A76" s="104" t="s">
        <v>30</v>
      </c>
      <c r="B76" s="40" t="s">
        <v>145</v>
      </c>
      <c r="C76" s="44">
        <f>C77+C87+C90</f>
        <v>0</v>
      </c>
      <c r="D76" s="44">
        <f>D77+D87+D90</f>
        <v>0</v>
      </c>
      <c r="E76" s="44">
        <f>E77+E87+E90</f>
        <v>0</v>
      </c>
      <c r="F76" s="45">
        <f>F77+F87+F90</f>
        <v>0</v>
      </c>
      <c r="G76" s="38"/>
      <c r="H76" s="39"/>
      <c r="I76" s="39"/>
      <c r="J76" s="39"/>
      <c r="K76" s="39"/>
      <c r="L76" s="39"/>
      <c r="M76" s="39"/>
    </row>
    <row r="77" spans="1:13" s="49" customFormat="1" ht="17.25" hidden="1" customHeight="1">
      <c r="A77" s="102">
        <v>1</v>
      </c>
      <c r="B77" s="40" t="s">
        <v>46</v>
      </c>
      <c r="C77" s="44">
        <f>SUM(C78,C85:C86)</f>
        <v>0</v>
      </c>
      <c r="D77" s="44">
        <f t="shared" ref="D77:F77" si="11">SUM(D78,D85:D86)</f>
        <v>0</v>
      </c>
      <c r="E77" s="44">
        <f t="shared" si="11"/>
        <v>0</v>
      </c>
      <c r="F77" s="45">
        <f t="shared" si="11"/>
        <v>0</v>
      </c>
      <c r="G77" s="38"/>
      <c r="H77" s="39"/>
      <c r="I77" s="39"/>
      <c r="J77" s="39"/>
      <c r="K77" s="39"/>
      <c r="L77" s="39"/>
      <c r="M77" s="39"/>
    </row>
    <row r="78" spans="1:13" s="49" customFormat="1" ht="17.25" hidden="1" customHeight="1">
      <c r="A78" s="102" t="s">
        <v>105</v>
      </c>
      <c r="B78" s="40" t="s">
        <v>111</v>
      </c>
      <c r="C78" s="41">
        <f>SUM(C79:C84)</f>
        <v>0</v>
      </c>
      <c r="D78" s="41">
        <f t="shared" ref="D78:F78" si="12">SUM(D79:D84)</f>
        <v>0</v>
      </c>
      <c r="E78" s="41">
        <f t="shared" si="12"/>
        <v>0</v>
      </c>
      <c r="F78" s="42">
        <f t="shared" si="12"/>
        <v>0</v>
      </c>
      <c r="G78" s="38"/>
      <c r="H78" s="39"/>
      <c r="I78" s="39"/>
      <c r="J78" s="39"/>
      <c r="K78" s="39"/>
      <c r="L78" s="39"/>
      <c r="M78" s="39"/>
    </row>
    <row r="79" spans="1:13" s="49" customFormat="1" ht="17.25" hidden="1" customHeight="1">
      <c r="A79" s="109">
        <v>1.1000000000000001</v>
      </c>
      <c r="B79" s="87" t="s">
        <v>28</v>
      </c>
      <c r="C79" s="51"/>
      <c r="D79" s="51"/>
      <c r="E79" s="51"/>
      <c r="F79" s="52"/>
      <c r="G79" s="38"/>
      <c r="H79" s="39"/>
      <c r="I79" s="39"/>
      <c r="J79" s="39"/>
      <c r="K79" s="39"/>
      <c r="L79" s="39"/>
      <c r="M79" s="39"/>
    </row>
    <row r="80" spans="1:13" s="49" customFormat="1" ht="17.25" hidden="1" customHeight="1">
      <c r="A80" s="109">
        <v>1.2</v>
      </c>
      <c r="B80" s="87" t="s">
        <v>43</v>
      </c>
      <c r="C80" s="51"/>
      <c r="D80" s="51"/>
      <c r="E80" s="51"/>
      <c r="F80" s="52"/>
      <c r="G80" s="38"/>
      <c r="H80" s="39"/>
      <c r="I80" s="39"/>
      <c r="J80" s="39"/>
      <c r="K80" s="39"/>
      <c r="L80" s="39"/>
      <c r="M80" s="39"/>
    </row>
    <row r="81" spans="1:13" s="49" customFormat="1" ht="17.25" hidden="1" customHeight="1">
      <c r="A81" s="109">
        <v>1.3</v>
      </c>
      <c r="B81" s="87" t="s">
        <v>44</v>
      </c>
      <c r="C81" s="51"/>
      <c r="D81" s="51"/>
      <c r="E81" s="51"/>
      <c r="F81" s="52"/>
      <c r="G81" s="38"/>
      <c r="H81" s="39"/>
      <c r="I81" s="39"/>
      <c r="J81" s="39"/>
      <c r="K81" s="39"/>
      <c r="L81" s="39"/>
      <c r="M81" s="39"/>
    </row>
    <row r="82" spans="1:13" s="49" customFormat="1" ht="18" hidden="1" customHeight="1">
      <c r="A82" s="109">
        <v>1.4</v>
      </c>
      <c r="B82" s="87" t="s">
        <v>45</v>
      </c>
      <c r="C82" s="51"/>
      <c r="D82" s="51"/>
      <c r="E82" s="51"/>
      <c r="F82" s="52"/>
      <c r="G82" s="38"/>
      <c r="H82" s="39"/>
      <c r="I82" s="39"/>
      <c r="J82" s="39"/>
      <c r="K82" s="39"/>
      <c r="L82" s="39"/>
      <c r="M82" s="39"/>
    </row>
    <row r="83" spans="1:13" s="49" customFormat="1" ht="17.25" hidden="1" customHeight="1">
      <c r="A83" s="109">
        <v>1.5</v>
      </c>
      <c r="B83" s="87" t="s">
        <v>34</v>
      </c>
      <c r="C83" s="51"/>
      <c r="D83" s="51"/>
      <c r="E83" s="51"/>
      <c r="F83" s="52"/>
      <c r="G83" s="38"/>
      <c r="H83" s="39"/>
      <c r="I83" s="39"/>
      <c r="J83" s="39"/>
      <c r="K83" s="39"/>
      <c r="L83" s="39"/>
      <c r="M83" s="39"/>
    </row>
    <row r="84" spans="1:13" s="49" customFormat="1" ht="17.25" hidden="1" customHeight="1">
      <c r="A84" s="109">
        <v>1.6</v>
      </c>
      <c r="B84" s="87" t="s">
        <v>35</v>
      </c>
      <c r="C84" s="51"/>
      <c r="D84" s="51"/>
      <c r="E84" s="51"/>
      <c r="F84" s="52"/>
      <c r="G84" s="38"/>
      <c r="H84" s="39"/>
      <c r="I84" s="39"/>
      <c r="J84" s="39"/>
      <c r="K84" s="39"/>
      <c r="L84" s="39"/>
      <c r="M84" s="39"/>
    </row>
    <row r="85" spans="1:13" s="49" customFormat="1" ht="18" hidden="1" customHeight="1">
      <c r="A85" s="102" t="s">
        <v>106</v>
      </c>
      <c r="B85" s="40" t="s">
        <v>104</v>
      </c>
      <c r="C85" s="41"/>
      <c r="D85" s="41"/>
      <c r="E85" s="41"/>
      <c r="F85" s="42"/>
      <c r="G85" s="65" t="s">
        <v>109</v>
      </c>
      <c r="H85" s="39"/>
      <c r="I85" s="39"/>
      <c r="J85" s="39"/>
      <c r="K85" s="39"/>
      <c r="L85" s="39"/>
      <c r="M85" s="39"/>
    </row>
    <row r="86" spans="1:13" s="49" customFormat="1" ht="18" hidden="1" customHeight="1">
      <c r="A86" s="102" t="s">
        <v>107</v>
      </c>
      <c r="B86" s="40" t="s">
        <v>108</v>
      </c>
      <c r="C86" s="41"/>
      <c r="D86" s="41"/>
      <c r="E86" s="41"/>
      <c r="F86" s="42"/>
      <c r="G86" s="66" t="s">
        <v>149</v>
      </c>
      <c r="H86" s="39"/>
      <c r="I86" s="39"/>
      <c r="J86" s="39"/>
      <c r="K86" s="39"/>
      <c r="L86" s="39"/>
      <c r="M86" s="39"/>
    </row>
    <row r="87" spans="1:13" s="49" customFormat="1" ht="35.25" hidden="1" customHeight="1">
      <c r="A87" s="102">
        <v>2</v>
      </c>
      <c r="B87" s="40" t="s">
        <v>48</v>
      </c>
      <c r="C87" s="44">
        <f>SUM(C88:C89)</f>
        <v>0</v>
      </c>
      <c r="D87" s="44">
        <f>SUM(D88:D89)</f>
        <v>0</v>
      </c>
      <c r="E87" s="44">
        <f>SUM(E88:E89)</f>
        <v>0</v>
      </c>
      <c r="F87" s="45">
        <f>SUM(F88:F89)</f>
        <v>0</v>
      </c>
      <c r="G87" s="38"/>
      <c r="H87" s="39"/>
      <c r="I87" s="39"/>
      <c r="J87" s="39"/>
      <c r="K87" s="39"/>
      <c r="L87" s="39"/>
      <c r="M87" s="39"/>
    </row>
    <row r="88" spans="1:13" s="49" customFormat="1" ht="18.75" hidden="1" customHeight="1">
      <c r="A88" s="109">
        <v>2.1</v>
      </c>
      <c r="B88" s="87" t="s">
        <v>33</v>
      </c>
      <c r="C88" s="51"/>
      <c r="D88" s="51"/>
      <c r="E88" s="51"/>
      <c r="F88" s="52"/>
      <c r="G88" s="38"/>
      <c r="H88" s="39"/>
      <c r="I88" s="39"/>
      <c r="J88" s="39"/>
      <c r="K88" s="39"/>
      <c r="L88" s="39"/>
      <c r="M88" s="39"/>
    </row>
    <row r="89" spans="1:13" s="49" customFormat="1" ht="18.75" hidden="1" customHeight="1">
      <c r="A89" s="109">
        <v>2.2000000000000002</v>
      </c>
      <c r="B89" s="88" t="s">
        <v>32</v>
      </c>
      <c r="C89" s="51"/>
      <c r="D89" s="51"/>
      <c r="E89" s="51"/>
      <c r="F89" s="52"/>
      <c r="G89" s="38"/>
      <c r="H89" s="39"/>
      <c r="I89" s="39"/>
      <c r="J89" s="39"/>
      <c r="K89" s="39"/>
      <c r="L89" s="39"/>
      <c r="M89" s="39"/>
    </row>
    <row r="90" spans="1:13" s="91" customFormat="1" ht="23.25" hidden="1" customHeight="1">
      <c r="A90" s="102">
        <v>3</v>
      </c>
      <c r="B90" s="40" t="s">
        <v>110</v>
      </c>
      <c r="C90" s="41"/>
      <c r="D90" s="41"/>
      <c r="E90" s="41"/>
      <c r="F90" s="42"/>
      <c r="G90" s="89"/>
      <c r="H90" s="90"/>
      <c r="I90" s="90"/>
      <c r="J90" s="90"/>
      <c r="K90" s="90"/>
      <c r="L90" s="90"/>
      <c r="M90" s="90"/>
    </row>
    <row r="91" spans="1:13" s="49" customFormat="1" ht="39.75" hidden="1" customHeight="1">
      <c r="A91" s="104" t="s">
        <v>31</v>
      </c>
      <c r="B91" s="40" t="s">
        <v>113</v>
      </c>
      <c r="C91" s="44">
        <f>SUM(C92:C93)</f>
        <v>0</v>
      </c>
      <c r="D91" s="44">
        <f>SUM(D92:D93)</f>
        <v>0</v>
      </c>
      <c r="E91" s="44">
        <f>SUM(E92:E93)</f>
        <v>0</v>
      </c>
      <c r="F91" s="45">
        <f>SUM(F92:F93)</f>
        <v>0</v>
      </c>
      <c r="G91" s="38"/>
      <c r="H91" s="39"/>
      <c r="I91" s="39"/>
      <c r="J91" s="39"/>
      <c r="K91" s="39"/>
      <c r="L91" s="39"/>
      <c r="M91" s="39"/>
    </row>
    <row r="92" spans="1:13" s="49" customFormat="1" ht="17.25" hidden="1" customHeight="1">
      <c r="A92" s="109">
        <v>1</v>
      </c>
      <c r="B92" s="92"/>
      <c r="C92" s="51"/>
      <c r="D92" s="51"/>
      <c r="E92" s="51"/>
      <c r="F92" s="52"/>
      <c r="G92" s="65"/>
      <c r="H92" s="39"/>
      <c r="I92" s="39"/>
      <c r="J92" s="39"/>
      <c r="K92" s="39"/>
      <c r="L92" s="39"/>
      <c r="M92" s="39"/>
    </row>
    <row r="93" spans="1:13" s="49" customFormat="1" ht="17.25" hidden="1" customHeight="1">
      <c r="A93" s="109">
        <v>2</v>
      </c>
      <c r="B93" s="92"/>
      <c r="C93" s="51"/>
      <c r="D93" s="51"/>
      <c r="E93" s="51"/>
      <c r="F93" s="52"/>
      <c r="G93" s="65" t="s">
        <v>142</v>
      </c>
      <c r="H93" s="39"/>
      <c r="I93" s="39"/>
      <c r="J93" s="39"/>
      <c r="K93" s="39"/>
      <c r="L93" s="39"/>
      <c r="M93" s="39"/>
    </row>
    <row r="94" spans="1:13" s="49" customFormat="1" ht="21.75" customHeight="1">
      <c r="A94" s="102" t="s">
        <v>18</v>
      </c>
      <c r="B94" s="40" t="s">
        <v>19</v>
      </c>
      <c r="C94" s="44">
        <f>C13+C14-C29</f>
        <v>75.599999999991269</v>
      </c>
      <c r="D94" s="44">
        <f>D13+D14-D29</f>
        <v>0.90000000000873115</v>
      </c>
      <c r="E94" s="44">
        <f>E13+E14-E29</f>
        <v>1.2000000000116415</v>
      </c>
      <c r="F94" s="45" t="e">
        <f>F13+F14-F29</f>
        <v>#REF!</v>
      </c>
      <c r="G94" s="38"/>
      <c r="H94" s="39"/>
      <c r="I94" s="39"/>
      <c r="J94" s="39"/>
      <c r="K94" s="39"/>
      <c r="L94" s="39"/>
      <c r="M94" s="39"/>
    </row>
    <row r="95" spans="1:13" s="49" customFormat="1" ht="25.5" customHeight="1">
      <c r="A95" s="110"/>
      <c r="B95" s="93"/>
      <c r="C95" s="93"/>
      <c r="F95" s="94"/>
      <c r="G95" s="38"/>
      <c r="H95" s="39"/>
      <c r="I95" s="39"/>
      <c r="J95" s="39"/>
      <c r="K95" s="39"/>
      <c r="L95" s="39"/>
      <c r="M95" s="39"/>
    </row>
    <row r="96" spans="1:13" s="43" customFormat="1" ht="11.25">
      <c r="A96" s="110"/>
      <c r="B96" s="95" t="s">
        <v>27</v>
      </c>
      <c r="C96" s="93"/>
      <c r="D96" s="178" t="s">
        <v>157</v>
      </c>
      <c r="E96" s="178"/>
      <c r="F96" s="57"/>
      <c r="G96" s="38"/>
      <c r="H96" s="39"/>
      <c r="I96" s="39"/>
      <c r="J96" s="39"/>
      <c r="K96" s="39"/>
      <c r="L96" s="39"/>
      <c r="M96" s="39"/>
    </row>
    <row r="97" spans="1:13" s="43" customFormat="1" ht="12.75" customHeight="1">
      <c r="A97" s="111"/>
      <c r="B97" s="96"/>
      <c r="C97" s="93"/>
      <c r="D97" s="176" t="s">
        <v>4</v>
      </c>
      <c r="E97" s="176"/>
      <c r="F97" s="57"/>
      <c r="G97" s="38"/>
      <c r="H97" s="39"/>
      <c r="I97" s="39"/>
      <c r="J97" s="39"/>
      <c r="K97" s="39"/>
      <c r="L97" s="39"/>
      <c r="M97" s="39"/>
    </row>
    <row r="98" spans="1:13" s="43" customFormat="1" ht="5.25" customHeight="1">
      <c r="A98" s="111"/>
      <c r="B98" s="96"/>
      <c r="C98" s="93"/>
      <c r="D98" s="23"/>
      <c r="E98" s="23"/>
      <c r="F98" s="57"/>
      <c r="G98" s="38"/>
      <c r="H98" s="39"/>
      <c r="I98" s="39"/>
      <c r="J98" s="39"/>
      <c r="K98" s="39"/>
      <c r="L98" s="39"/>
      <c r="M98" s="39"/>
    </row>
    <row r="99" spans="1:13" s="80" customFormat="1" ht="11.25">
      <c r="A99" s="86"/>
      <c r="B99" s="97" t="s">
        <v>1</v>
      </c>
      <c r="D99" s="178" t="s">
        <v>154</v>
      </c>
      <c r="E99" s="178"/>
      <c r="F99" s="86"/>
      <c r="G99" s="38"/>
      <c r="H99" s="39"/>
      <c r="I99" s="39"/>
      <c r="J99" s="39"/>
      <c r="K99" s="39"/>
      <c r="L99" s="39"/>
      <c r="M99" s="39"/>
    </row>
    <row r="100" spans="1:13" s="80" customFormat="1" ht="13.5" customHeight="1">
      <c r="A100" s="86"/>
      <c r="B100" s="80" t="s">
        <v>3</v>
      </c>
      <c r="D100" s="176" t="s">
        <v>4</v>
      </c>
      <c r="E100" s="176"/>
      <c r="F100" s="86"/>
      <c r="G100" s="38"/>
      <c r="H100" s="39"/>
      <c r="I100" s="39"/>
      <c r="J100" s="39"/>
      <c r="K100" s="39"/>
      <c r="L100" s="39"/>
      <c r="M100" s="39"/>
    </row>
    <row r="101" spans="1:13" s="80" customFormat="1" ht="5.25" customHeight="1">
      <c r="A101" s="86"/>
      <c r="D101" s="23"/>
      <c r="E101" s="23"/>
      <c r="F101" s="86"/>
      <c r="G101" s="38"/>
      <c r="H101" s="39"/>
      <c r="I101" s="39"/>
      <c r="J101" s="39"/>
      <c r="K101" s="39"/>
      <c r="L101" s="39"/>
      <c r="M101" s="39"/>
    </row>
    <row r="102" spans="1:13" s="80" customFormat="1" ht="11.25">
      <c r="A102" s="86"/>
      <c r="B102" s="98" t="s">
        <v>5</v>
      </c>
      <c r="D102" s="178" t="s">
        <v>155</v>
      </c>
      <c r="E102" s="178"/>
      <c r="F102" s="86"/>
      <c r="G102" s="38"/>
      <c r="H102" s="39"/>
      <c r="I102" s="39"/>
      <c r="J102" s="39"/>
      <c r="K102" s="39"/>
      <c r="L102" s="39"/>
      <c r="M102" s="39"/>
    </row>
    <row r="103" spans="1:13" s="80" customFormat="1" ht="12" customHeight="1">
      <c r="A103" s="86"/>
      <c r="D103" s="176" t="s">
        <v>4</v>
      </c>
      <c r="E103" s="176"/>
      <c r="F103" s="86"/>
      <c r="G103" s="38"/>
      <c r="H103" s="39"/>
      <c r="I103" s="39"/>
      <c r="J103" s="39"/>
      <c r="K103" s="39"/>
      <c r="L103" s="39"/>
      <c r="M103" s="39"/>
    </row>
    <row r="104" spans="1:13" s="80" customFormat="1" ht="11.25">
      <c r="A104" s="86"/>
      <c r="B104" s="99" t="s">
        <v>0</v>
      </c>
      <c r="F104" s="86"/>
      <c r="G104" s="38"/>
      <c r="H104" s="39"/>
      <c r="I104" s="39"/>
      <c r="J104" s="39"/>
      <c r="K104" s="39"/>
      <c r="L104" s="39"/>
      <c r="M104" s="39"/>
    </row>
  </sheetData>
  <sheetProtection password="CC39" sheet="1" objects="1" scenarios="1" formatCells="0" formatColumns="0" formatRows="0" insertColumns="0" insertRows="0" insertHyperlinks="0" deleteColumns="0" deleteRows="0" sort="0" autoFilter="0" pivotTables="0"/>
  <mergeCells count="11">
    <mergeCell ref="D97:E97"/>
    <mergeCell ref="E4:F4"/>
    <mergeCell ref="E5:F5"/>
    <mergeCell ref="D103:E103"/>
    <mergeCell ref="D102:E102"/>
    <mergeCell ref="A7:F7"/>
    <mergeCell ref="A9:F9"/>
    <mergeCell ref="D99:E99"/>
    <mergeCell ref="A8:F8"/>
    <mergeCell ref="D96:E96"/>
    <mergeCell ref="D100:E100"/>
  </mergeCells>
  <pageMargins left="0.15748031496062992" right="0.19685039370078741" top="0.23622047244094491" bottom="0.27559055118110237" header="0.15748031496062992" footer="0.19685039370078741"/>
  <pageSetup paperSize="9" scale="82" orientation="portrait" r:id="rId1"/>
  <headerFooter alignWithMargins="0"/>
  <ignoredErrors>
    <ignoredError sqref="D39:E39 C33:F33 C36:F36 C56:D56 E56:F56 C59:F59 D47:F47 C22:F22 C65:F65" unlockedFormula="1"/>
    <ignoredError sqref="C16:F16 C77:F77" formulaRange="1"/>
    <ignoredError sqref="C78:F78" formulaRange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Ekamutner ev caxser</vt:lpstr>
      <vt:lpstr>Dramakan hosqer</vt:lpstr>
      <vt:lpstr>Лист1</vt:lpstr>
      <vt:lpstr>'Dramakan hosqer'!Область_печати</vt:lpstr>
      <vt:lpstr>'Ekamutner ev caxser'!Область_печати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welcome</cp:lastModifiedBy>
  <cp:lastPrinted>2019-05-12T14:43:01Z</cp:lastPrinted>
  <dcterms:created xsi:type="dcterms:W3CDTF">1996-10-14T23:33:28Z</dcterms:created>
  <dcterms:modified xsi:type="dcterms:W3CDTF">2019-10-21T06:10:42Z</dcterms:modified>
</cp:coreProperties>
</file>